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：furukawa\03 バレーボール専門部\02 競技部\02 Data：開催要項・参加申込書\R7\99 支部\03 総体(北部のみ)\"/>
    </mc:Choice>
  </mc:AlternateContent>
  <xr:revisionPtr revIDLastSave="0" documentId="13_ncr:1_{A788132F-B8CF-4ADC-B644-5283AA59890B}" xr6:coauthVersionLast="47" xr6:coauthVersionMax="47" xr10:uidLastSave="{00000000-0000-0000-0000-000000000000}"/>
  <bookViews>
    <workbookView xWindow="-120" yWindow="-120" windowWidth="29040" windowHeight="15720" xr2:uid="{76348982-EB94-44A3-AC67-24394EF027BF}"/>
  </bookViews>
  <sheets>
    <sheet name="【入力シート】参加申込書" sheetId="1" r:id="rId1"/>
    <sheet name="参加申込書" sheetId="2" r:id="rId2"/>
    <sheet name="【入力シート】変更届" sheetId="11" r:id="rId3"/>
    <sheet name="変更届" sheetId="12" r:id="rId4"/>
    <sheet name="合同チーム参加申込書作成方法" sheetId="10" r:id="rId5"/>
  </sheets>
  <definedNames>
    <definedName name="_xlnm.Print_Area" localSheetId="0">【入力シート】参加申込書!$A$1:$N$45</definedName>
    <definedName name="_xlnm.Print_Area" localSheetId="2">【入力シート】変更届!$A$1:$O$33</definedName>
    <definedName name="_xlnm.Print_Area" localSheetId="4">合同チーム参加申込書作成方法!$A$1:$AG$129</definedName>
    <definedName name="_xlnm.Print_Area" localSheetId="1">参加申込書!$A$1:$AA$54</definedName>
    <definedName name="_xlnm.Print_Area" localSheetId="3">変更届!$A$1:$AA$58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5" i="11" s="1"/>
  <c r="G24" i="1"/>
  <c r="G25" i="1" s="1"/>
  <c r="O56" i="12" l="1"/>
  <c r="Y57" i="2" l="1"/>
  <c r="V57" i="2"/>
  <c r="S56" i="12"/>
  <c r="W56" i="12"/>
  <c r="AC52" i="12" l="1"/>
  <c r="N52" i="12" s="1"/>
  <c r="AC50" i="12"/>
  <c r="N50" i="12" s="1"/>
  <c r="AC48" i="12"/>
  <c r="N48" i="12" s="1"/>
  <c r="AC46" i="12"/>
  <c r="N46" i="12" s="1"/>
  <c r="AC44" i="12"/>
  <c r="N44" i="12" s="1"/>
  <c r="AC42" i="12"/>
  <c r="N42" i="12" s="1"/>
  <c r="AC40" i="12"/>
  <c r="N40" i="12" s="1"/>
  <c r="AC38" i="12"/>
  <c r="N38" i="12" s="1"/>
  <c r="AC36" i="12"/>
  <c r="N36" i="12" s="1"/>
  <c r="AC34" i="12"/>
  <c r="N34" i="12" s="1"/>
  <c r="AC32" i="12"/>
  <c r="N32" i="12" s="1"/>
  <c r="AC30" i="12"/>
  <c r="N30" i="12" s="1"/>
  <c r="AC28" i="12"/>
  <c r="N28" i="12" s="1"/>
  <c r="AC26" i="12"/>
  <c r="N26" i="12" s="1"/>
  <c r="AC24" i="12"/>
  <c r="N24" i="12" s="1"/>
  <c r="AC22" i="12"/>
  <c r="N22" i="12" s="1"/>
  <c r="AC20" i="12"/>
  <c r="N20" i="12" s="1"/>
  <c r="AC18" i="12"/>
  <c r="N18" i="12" s="1"/>
  <c r="L13" i="12"/>
  <c r="L12" i="12"/>
  <c r="L11" i="12"/>
  <c r="L10" i="12"/>
  <c r="Q33" i="11"/>
  <c r="B33" i="11"/>
  <c r="Q32" i="11"/>
  <c r="B32" i="11"/>
  <c r="Q31" i="11"/>
  <c r="B31" i="11"/>
  <c r="Q30" i="11"/>
  <c r="B30" i="11"/>
  <c r="Q29" i="11"/>
  <c r="B29" i="11"/>
  <c r="Q28" i="11"/>
  <c r="B28" i="11"/>
  <c r="Q27" i="11"/>
  <c r="B27" i="11"/>
  <c r="Q26" i="11"/>
  <c r="B26" i="11"/>
  <c r="Q25" i="11"/>
  <c r="B25" i="11"/>
  <c r="Q24" i="11"/>
  <c r="B24" i="11"/>
  <c r="Q23" i="11"/>
  <c r="B23" i="11"/>
  <c r="Q22" i="11"/>
  <c r="B22" i="11"/>
  <c r="Q21" i="11"/>
  <c r="B21" i="11"/>
  <c r="Q20" i="11"/>
  <c r="B20" i="11"/>
  <c r="Q19" i="11"/>
  <c r="B19" i="11"/>
  <c r="Q18" i="11"/>
  <c r="B18" i="11"/>
  <c r="Q17" i="11"/>
  <c r="B17" i="11"/>
  <c r="Q16" i="11"/>
  <c r="B16" i="11"/>
  <c r="C12" i="11"/>
  <c r="C11" i="11"/>
  <c r="C10" i="11"/>
  <c r="J9" i="11"/>
  <c r="C9" i="11"/>
  <c r="AG53" i="12"/>
  <c r="AF53" i="12"/>
  <c r="AH52" i="12" s="1"/>
  <c r="AN52" i="12"/>
  <c r="X53" i="12" s="1"/>
  <c r="AM52" i="12"/>
  <c r="X52" i="12" s="1"/>
  <c r="AL52" i="12"/>
  <c r="V53" i="12" s="1"/>
  <c r="AK52" i="12"/>
  <c r="AI52" i="12"/>
  <c r="AG52" i="12"/>
  <c r="AF52" i="12"/>
  <c r="V52" i="12"/>
  <c r="AG51" i="12"/>
  <c r="AI50" i="12" s="1"/>
  <c r="AF51" i="12"/>
  <c r="AH50" i="12" s="1"/>
  <c r="AN50" i="12"/>
  <c r="X51" i="12" s="1"/>
  <c r="AM50" i="12"/>
  <c r="X50" i="12" s="1"/>
  <c r="AL50" i="12"/>
  <c r="V51" i="12" s="1"/>
  <c r="AK50" i="12"/>
  <c r="V50" i="12" s="1"/>
  <c r="AG50" i="12"/>
  <c r="AF50" i="12"/>
  <c r="AG49" i="12"/>
  <c r="AF49" i="12"/>
  <c r="AH48" i="12" s="1"/>
  <c r="AH49" i="12" s="1"/>
  <c r="AN48" i="12"/>
  <c r="X49" i="12" s="1"/>
  <c r="AM48" i="12"/>
  <c r="X48" i="12" s="1"/>
  <c r="AL48" i="12"/>
  <c r="V49" i="12" s="1"/>
  <c r="AK48" i="12"/>
  <c r="V48" i="12" s="1"/>
  <c r="AI48" i="12"/>
  <c r="AG48" i="12"/>
  <c r="AF48" i="12"/>
  <c r="AJ48" i="12" s="1"/>
  <c r="P48" i="12" s="1"/>
  <c r="AG47" i="12"/>
  <c r="AF47" i="12"/>
  <c r="AH46" i="12" s="1"/>
  <c r="AN46" i="12"/>
  <c r="X47" i="12" s="1"/>
  <c r="AM46" i="12"/>
  <c r="X46" i="12" s="1"/>
  <c r="AL46" i="12"/>
  <c r="V47" i="12" s="1"/>
  <c r="AK46" i="12"/>
  <c r="AI46" i="12"/>
  <c r="AG46" i="12"/>
  <c r="AF46" i="12"/>
  <c r="V46" i="12"/>
  <c r="AG45" i="12"/>
  <c r="AI44" i="12" s="1"/>
  <c r="AF45" i="12"/>
  <c r="AH44" i="12" s="1"/>
  <c r="AN44" i="12"/>
  <c r="X45" i="12" s="1"/>
  <c r="AM44" i="12"/>
  <c r="X44" i="12" s="1"/>
  <c r="AL44" i="12"/>
  <c r="V45" i="12" s="1"/>
  <c r="AK44" i="12"/>
  <c r="AG44" i="12"/>
  <c r="AF44" i="12"/>
  <c r="AJ44" i="12" s="1"/>
  <c r="P44" i="12" s="1"/>
  <c r="V44" i="12"/>
  <c r="AG43" i="12"/>
  <c r="AI42" i="12" s="1"/>
  <c r="AI43" i="12" s="1"/>
  <c r="AF43" i="12"/>
  <c r="AH42" i="12" s="1"/>
  <c r="AN42" i="12"/>
  <c r="X43" i="12" s="1"/>
  <c r="AM42" i="12"/>
  <c r="X42" i="12" s="1"/>
  <c r="AL42" i="12"/>
  <c r="V43" i="12" s="1"/>
  <c r="AK42" i="12"/>
  <c r="V42" i="12" s="1"/>
  <c r="AG42" i="12"/>
  <c r="AF42" i="12"/>
  <c r="AG41" i="12"/>
  <c r="AF41" i="12"/>
  <c r="AH40" i="12" s="1"/>
  <c r="AN40" i="12"/>
  <c r="X41" i="12" s="1"/>
  <c r="AM40" i="12"/>
  <c r="X40" i="12" s="1"/>
  <c r="AL40" i="12"/>
  <c r="V41" i="12" s="1"/>
  <c r="AK40" i="12"/>
  <c r="V40" i="12" s="1"/>
  <c r="AI40" i="12"/>
  <c r="AI41" i="12" s="1"/>
  <c r="AG40" i="12"/>
  <c r="AF40" i="12"/>
  <c r="AG39" i="12"/>
  <c r="AI38" i="12" s="1"/>
  <c r="AF39" i="12"/>
  <c r="AH38" i="12" s="1"/>
  <c r="AN38" i="12"/>
  <c r="X39" i="12" s="1"/>
  <c r="AM38" i="12"/>
  <c r="X38" i="12" s="1"/>
  <c r="AL38" i="12"/>
  <c r="V39" i="12" s="1"/>
  <c r="AK38" i="12"/>
  <c r="V38" i="12" s="1"/>
  <c r="AG38" i="12"/>
  <c r="AF38" i="12"/>
  <c r="AG37" i="12"/>
  <c r="AI36" i="12" s="1"/>
  <c r="AF37" i="12"/>
  <c r="AH36" i="12" s="1"/>
  <c r="AN36" i="12"/>
  <c r="X37" i="12" s="1"/>
  <c r="AM36" i="12"/>
  <c r="X36" i="12" s="1"/>
  <c r="AL36" i="12"/>
  <c r="V37" i="12" s="1"/>
  <c r="AK36" i="12"/>
  <c r="V36" i="12" s="1"/>
  <c r="AG36" i="12"/>
  <c r="AJ36" i="12" s="1"/>
  <c r="P36" i="12" s="1"/>
  <c r="AF36" i="12"/>
  <c r="AG35" i="12"/>
  <c r="AF35" i="12"/>
  <c r="AH34" i="12" s="1"/>
  <c r="AH35" i="12" s="1"/>
  <c r="AN34" i="12"/>
  <c r="X35" i="12" s="1"/>
  <c r="AM34" i="12"/>
  <c r="X34" i="12" s="1"/>
  <c r="AL34" i="12"/>
  <c r="V35" i="12" s="1"/>
  <c r="AK34" i="12"/>
  <c r="AI34" i="12"/>
  <c r="AG34" i="12"/>
  <c r="AF34" i="12"/>
  <c r="V34" i="12"/>
  <c r="AG33" i="12"/>
  <c r="AI32" i="12" s="1"/>
  <c r="AF33" i="12"/>
  <c r="AH32" i="12" s="1"/>
  <c r="AN32" i="12"/>
  <c r="X33" i="12" s="1"/>
  <c r="AM32" i="12"/>
  <c r="X32" i="12" s="1"/>
  <c r="AL32" i="12"/>
  <c r="V33" i="12" s="1"/>
  <c r="AK32" i="12"/>
  <c r="V32" i="12" s="1"/>
  <c r="AG32" i="12"/>
  <c r="AF32" i="12"/>
  <c r="AJ32" i="12" s="1"/>
  <c r="P32" i="12" s="1"/>
  <c r="AG31" i="12"/>
  <c r="AI30" i="12" s="1"/>
  <c r="AI31" i="12" s="1"/>
  <c r="AF31" i="12"/>
  <c r="AH30" i="12" s="1"/>
  <c r="AN30" i="12"/>
  <c r="X31" i="12" s="1"/>
  <c r="AM30" i="12"/>
  <c r="X30" i="12" s="1"/>
  <c r="AL30" i="12"/>
  <c r="V31" i="12" s="1"/>
  <c r="AK30" i="12"/>
  <c r="V30" i="12" s="1"/>
  <c r="AG30" i="12"/>
  <c r="AF30" i="12"/>
  <c r="AJ30" i="12" s="1"/>
  <c r="P30" i="12" s="1"/>
  <c r="AG29" i="12"/>
  <c r="AI28" i="12" s="1"/>
  <c r="AF29" i="12"/>
  <c r="AH28" i="12" s="1"/>
  <c r="AN28" i="12"/>
  <c r="X29" i="12" s="1"/>
  <c r="AM28" i="12"/>
  <c r="X28" i="12" s="1"/>
  <c r="AL28" i="12"/>
  <c r="V29" i="12" s="1"/>
  <c r="AK28" i="12"/>
  <c r="V28" i="12" s="1"/>
  <c r="AG28" i="12"/>
  <c r="AF28" i="12"/>
  <c r="AJ28" i="12" s="1"/>
  <c r="P28" i="12" s="1"/>
  <c r="AG27" i="12"/>
  <c r="AI26" i="12" s="1"/>
  <c r="AF27" i="12"/>
  <c r="AH26" i="12" s="1"/>
  <c r="AN26" i="12"/>
  <c r="X27" i="12" s="1"/>
  <c r="AM26" i="12"/>
  <c r="X26" i="12" s="1"/>
  <c r="AL26" i="12"/>
  <c r="V27" i="12" s="1"/>
  <c r="AK26" i="12"/>
  <c r="AG26" i="12"/>
  <c r="AF26" i="12"/>
  <c r="V26" i="12"/>
  <c r="AG25" i="12"/>
  <c r="AF25" i="12"/>
  <c r="AH24" i="12" s="1"/>
  <c r="AN24" i="12"/>
  <c r="X25" i="12" s="1"/>
  <c r="AM24" i="12"/>
  <c r="X24" i="12" s="1"/>
  <c r="AL24" i="12"/>
  <c r="V25" i="12" s="1"/>
  <c r="AK24" i="12"/>
  <c r="V24" i="12" s="1"/>
  <c r="AI24" i="12"/>
  <c r="AG24" i="12"/>
  <c r="AF24" i="12"/>
  <c r="AJ24" i="12" s="1"/>
  <c r="P24" i="12" s="1"/>
  <c r="AG23" i="12"/>
  <c r="AI22" i="12" s="1"/>
  <c r="AF23" i="12"/>
  <c r="AH22" i="12" s="1"/>
  <c r="AN22" i="12"/>
  <c r="X23" i="12" s="1"/>
  <c r="AM22" i="12"/>
  <c r="X22" i="12" s="1"/>
  <c r="AL22" i="12"/>
  <c r="V23" i="12" s="1"/>
  <c r="AK22" i="12"/>
  <c r="V22" i="12" s="1"/>
  <c r="AG22" i="12"/>
  <c r="AF22" i="12"/>
  <c r="AG21" i="12"/>
  <c r="AI20" i="12" s="1"/>
  <c r="AF21" i="12"/>
  <c r="AH20" i="12" s="1"/>
  <c r="V21" i="12"/>
  <c r="AN20" i="12"/>
  <c r="X21" i="12" s="1"/>
  <c r="AM20" i="12"/>
  <c r="X20" i="12" s="1"/>
  <c r="AL20" i="12"/>
  <c r="AK20" i="12"/>
  <c r="AG20" i="12"/>
  <c r="AF20" i="12"/>
  <c r="V20" i="12"/>
  <c r="AG19" i="12"/>
  <c r="AI18" i="12" s="1"/>
  <c r="AF19" i="12"/>
  <c r="AH18" i="12" s="1"/>
  <c r="AN18" i="12"/>
  <c r="X19" i="12" s="1"/>
  <c r="AM18" i="12"/>
  <c r="X18" i="12" s="1"/>
  <c r="AL18" i="12"/>
  <c r="V19" i="12" s="1"/>
  <c r="AK18" i="12"/>
  <c r="V18" i="12" s="1"/>
  <c r="AG18" i="12"/>
  <c r="AF18" i="12"/>
  <c r="AJ18" i="12" s="1"/>
  <c r="P18" i="12" s="1"/>
  <c r="AG13" i="12"/>
  <c r="AE13" i="12" s="1"/>
  <c r="AF13" i="12"/>
  <c r="AH13" i="12" s="1"/>
  <c r="AG12" i="12"/>
  <c r="AE12" i="12" s="1"/>
  <c r="AF12" i="12"/>
  <c r="AD12" i="12" s="1"/>
  <c r="AG11" i="12"/>
  <c r="AE11" i="12" s="1"/>
  <c r="AF11" i="12"/>
  <c r="AD11" i="12" s="1"/>
  <c r="AG10" i="12"/>
  <c r="AE10" i="12" s="1"/>
  <c r="AF10" i="12"/>
  <c r="AD10" i="12" s="1"/>
  <c r="AI19" i="12" l="1"/>
  <c r="AJ20" i="12"/>
  <c r="P20" i="12" s="1"/>
  <c r="AI21" i="12"/>
  <c r="AH23" i="12"/>
  <c r="AJ23" i="12" s="1"/>
  <c r="P23" i="12" s="1"/>
  <c r="AH37" i="12"/>
  <c r="AH25" i="12"/>
  <c r="AJ25" i="12" s="1"/>
  <c r="P25" i="12" s="1"/>
  <c r="AI39" i="12"/>
  <c r="AH27" i="12"/>
  <c r="AJ38" i="12"/>
  <c r="P38" i="12" s="1"/>
  <c r="AJ40" i="12"/>
  <c r="P40" i="12" s="1"/>
  <c r="AJ50" i="12"/>
  <c r="P50" i="12" s="1"/>
  <c r="AH53" i="12"/>
  <c r="O57" i="12"/>
  <c r="AJ26" i="12"/>
  <c r="P26" i="12" s="1"/>
  <c r="AJ42" i="12"/>
  <c r="P42" i="12" s="1"/>
  <c r="AH45" i="12"/>
  <c r="AJ52" i="12"/>
  <c r="P52" i="12" s="1"/>
  <c r="AI13" i="12"/>
  <c r="AJ13" i="12"/>
  <c r="N13" i="12" s="1"/>
  <c r="AH12" i="12"/>
  <c r="AI12" i="12"/>
  <c r="AJ12" i="12" s="1"/>
  <c r="N12" i="12" s="1"/>
  <c r="AI11" i="12"/>
  <c r="AH29" i="12"/>
  <c r="AH39" i="12"/>
  <c r="AH21" i="12"/>
  <c r="AI25" i="12"/>
  <c r="AH31" i="12"/>
  <c r="AJ31" i="12" s="1"/>
  <c r="P31" i="12" s="1"/>
  <c r="AJ34" i="12"/>
  <c r="P34" i="12" s="1"/>
  <c r="AI35" i="12"/>
  <c r="AJ35" i="12" s="1"/>
  <c r="P35" i="12" s="1"/>
  <c r="AI49" i="12"/>
  <c r="AJ49" i="12" s="1"/>
  <c r="P49" i="12" s="1"/>
  <c r="AH19" i="12"/>
  <c r="AJ19" i="12" s="1"/>
  <c r="P19" i="12" s="1"/>
  <c r="AJ22" i="12"/>
  <c r="P22" i="12" s="1"/>
  <c r="AH41" i="12"/>
  <c r="AI51" i="12"/>
  <c r="AI53" i="12"/>
  <c r="AJ53" i="12" s="1"/>
  <c r="P53" i="12" s="1"/>
  <c r="AI27" i="12"/>
  <c r="AJ27" i="12" s="1"/>
  <c r="P27" i="12" s="1"/>
  <c r="AH47" i="12"/>
  <c r="AI23" i="12"/>
  <c r="AH33" i="12"/>
  <c r="AI37" i="12"/>
  <c r="AH43" i="12"/>
  <c r="AJ43" i="12" s="1"/>
  <c r="P43" i="12" s="1"/>
  <c r="AJ46" i="12"/>
  <c r="P46" i="12" s="1"/>
  <c r="AJ41" i="12"/>
  <c r="P41" i="12" s="1"/>
  <c r="AH11" i="12"/>
  <c r="J12" i="11"/>
  <c r="J11" i="11"/>
  <c r="J10" i="11"/>
  <c r="AJ21" i="12"/>
  <c r="P21" i="12" s="1"/>
  <c r="AI33" i="12"/>
  <c r="AJ33" i="12" s="1"/>
  <c r="P33" i="12" s="1"/>
  <c r="AJ37" i="12"/>
  <c r="P37" i="12" s="1"/>
  <c r="AJ39" i="12"/>
  <c r="P39" i="12" s="1"/>
  <c r="AI10" i="12"/>
  <c r="AH10" i="12"/>
  <c r="AJ10" i="12" s="1"/>
  <c r="N10" i="12" s="1"/>
  <c r="AI47" i="12"/>
  <c r="AI29" i="12"/>
  <c r="AJ29" i="12" s="1"/>
  <c r="P29" i="12" s="1"/>
  <c r="AI45" i="12"/>
  <c r="AJ45" i="12" s="1"/>
  <c r="P45" i="12" s="1"/>
  <c r="AH51" i="12"/>
  <c r="AJ51" i="12" s="1"/>
  <c r="P51" i="12" s="1"/>
  <c r="AD13" i="12"/>
  <c r="S57" i="12" l="1"/>
  <c r="O58" i="12"/>
  <c r="AJ47" i="12"/>
  <c r="P47" i="12" s="1"/>
  <c r="AJ11" i="12"/>
  <c r="N11" i="12" s="1"/>
  <c r="W57" i="12" l="1"/>
  <c r="W58" i="12" s="1"/>
  <c r="S58" i="12"/>
  <c r="AP6" i="2" l="1"/>
  <c r="O1" i="1"/>
  <c r="A4" i="1" s="1"/>
  <c r="A4" i="11" s="1"/>
  <c r="AM11" i="2"/>
  <c r="X11" i="2" s="1"/>
  <c r="AP11" i="2"/>
  <c r="Q12" i="2" s="1"/>
  <c r="AJ9" i="2"/>
  <c r="AJ10" i="2" s="1"/>
  <c r="AL49" i="2"/>
  <c r="AL47" i="2"/>
  <c r="AL45" i="2"/>
  <c r="AL43" i="2"/>
  <c r="AL41" i="2"/>
  <c r="AL39" i="2"/>
  <c r="AL37" i="2"/>
  <c r="AL35" i="2"/>
  <c r="AL33" i="2"/>
  <c r="AL31" i="2"/>
  <c r="AL29" i="2"/>
  <c r="AL27" i="2"/>
  <c r="AL25" i="2"/>
  <c r="AL23" i="2"/>
  <c r="AL21" i="2"/>
  <c r="AL19" i="2"/>
  <c r="AL17" i="2"/>
  <c r="AL15" i="2"/>
  <c r="AU3" i="2"/>
  <c r="P2" i="2" s="1"/>
  <c r="AT3" i="2"/>
  <c r="M3" i="2" s="1"/>
  <c r="AF50" i="2"/>
  <c r="AH49" i="2" s="1"/>
  <c r="AE50" i="2"/>
  <c r="AG49" i="2" s="1"/>
  <c r="AM49" i="2"/>
  <c r="AK49" i="2"/>
  <c r="AJ49" i="2"/>
  <c r="AF49" i="2"/>
  <c r="AE49" i="2"/>
  <c r="AF48" i="2"/>
  <c r="AH47" i="2" s="1"/>
  <c r="AE48" i="2"/>
  <c r="AG47" i="2" s="1"/>
  <c r="AM47" i="2"/>
  <c r="AK47" i="2"/>
  <c r="AJ47" i="2"/>
  <c r="AF47" i="2"/>
  <c r="AE47" i="2"/>
  <c r="AF46" i="2"/>
  <c r="AH45" i="2" s="1"/>
  <c r="AE46" i="2"/>
  <c r="AG45" i="2" s="1"/>
  <c r="AM45" i="2"/>
  <c r="AK45" i="2"/>
  <c r="AJ45" i="2"/>
  <c r="AF45" i="2"/>
  <c r="AE45" i="2"/>
  <c r="AF44" i="2"/>
  <c r="AH43" i="2" s="1"/>
  <c r="AE44" i="2"/>
  <c r="AG43" i="2" s="1"/>
  <c r="AM43" i="2"/>
  <c r="AK43" i="2"/>
  <c r="AJ43" i="2"/>
  <c r="AF43" i="2"/>
  <c r="AE43" i="2"/>
  <c r="AF42" i="2"/>
  <c r="AH41" i="2" s="1"/>
  <c r="AE42" i="2"/>
  <c r="AG41" i="2" s="1"/>
  <c r="AM41" i="2"/>
  <c r="AK41" i="2"/>
  <c r="AJ41" i="2"/>
  <c r="AF41" i="2"/>
  <c r="AE41" i="2"/>
  <c r="AF40" i="2"/>
  <c r="AH39" i="2" s="1"/>
  <c r="AE40" i="2"/>
  <c r="AG39" i="2" s="1"/>
  <c r="AM39" i="2"/>
  <c r="AK39" i="2"/>
  <c r="AJ39" i="2"/>
  <c r="AF39" i="2"/>
  <c r="AE39" i="2"/>
  <c r="AF38" i="2"/>
  <c r="AH37" i="2" s="1"/>
  <c r="AE38" i="2"/>
  <c r="AG37" i="2" s="1"/>
  <c r="AM37" i="2"/>
  <c r="AK37" i="2"/>
  <c r="AJ37" i="2"/>
  <c r="AF37" i="2"/>
  <c r="AE37" i="2"/>
  <c r="AF36" i="2"/>
  <c r="AH35" i="2" s="1"/>
  <c r="AE36" i="2"/>
  <c r="AG35" i="2" s="1"/>
  <c r="AM35" i="2"/>
  <c r="AK35" i="2"/>
  <c r="AJ35" i="2"/>
  <c r="AF35" i="2"/>
  <c r="AE35" i="2"/>
  <c r="AF34" i="2"/>
  <c r="AH33" i="2" s="1"/>
  <c r="AE34" i="2"/>
  <c r="AG33" i="2" s="1"/>
  <c r="AM33" i="2"/>
  <c r="AK33" i="2"/>
  <c r="AJ33" i="2"/>
  <c r="AF33" i="2"/>
  <c r="AE33" i="2"/>
  <c r="AF32" i="2"/>
  <c r="AH31" i="2" s="1"/>
  <c r="AE32" i="2"/>
  <c r="AG31" i="2" s="1"/>
  <c r="AM31" i="2"/>
  <c r="AK31" i="2"/>
  <c r="AJ31" i="2"/>
  <c r="AF31" i="2"/>
  <c r="AE31" i="2"/>
  <c r="AF30" i="2"/>
  <c r="AH29" i="2" s="1"/>
  <c r="AE30" i="2"/>
  <c r="AG29" i="2" s="1"/>
  <c r="AM29" i="2"/>
  <c r="AK29" i="2"/>
  <c r="AJ29" i="2"/>
  <c r="AF29" i="2"/>
  <c r="AE29" i="2"/>
  <c r="AF28" i="2"/>
  <c r="AH27" i="2" s="1"/>
  <c r="AE28" i="2"/>
  <c r="AG27" i="2" s="1"/>
  <c r="AM27" i="2"/>
  <c r="AK27" i="2"/>
  <c r="AJ27" i="2"/>
  <c r="AF27" i="2"/>
  <c r="AE27" i="2"/>
  <c r="AF26" i="2"/>
  <c r="AH25" i="2" s="1"/>
  <c r="AE26" i="2"/>
  <c r="AG25" i="2" s="1"/>
  <c r="AM25" i="2"/>
  <c r="AK25" i="2"/>
  <c r="AJ25" i="2"/>
  <c r="AF25" i="2"/>
  <c r="AE25" i="2"/>
  <c r="AF24" i="2"/>
  <c r="AH23" i="2" s="1"/>
  <c r="AE24" i="2"/>
  <c r="AG23" i="2" s="1"/>
  <c r="AM23" i="2"/>
  <c r="AK23" i="2"/>
  <c r="AJ23" i="2"/>
  <c r="AF23" i="2"/>
  <c r="AE23" i="2"/>
  <c r="AF22" i="2"/>
  <c r="AH21" i="2" s="1"/>
  <c r="AE22" i="2"/>
  <c r="AG21" i="2" s="1"/>
  <c r="AM21" i="2"/>
  <c r="AK21" i="2"/>
  <c r="AJ21" i="2"/>
  <c r="AF21" i="2"/>
  <c r="AE21" i="2"/>
  <c r="AF20" i="2"/>
  <c r="AH19" i="2" s="1"/>
  <c r="AE20" i="2"/>
  <c r="AG19" i="2" s="1"/>
  <c r="AM19" i="2"/>
  <c r="AK19" i="2"/>
  <c r="AJ19" i="2"/>
  <c r="AF19" i="2"/>
  <c r="AE19" i="2"/>
  <c r="AF18" i="2"/>
  <c r="AH17" i="2" s="1"/>
  <c r="AE18" i="2"/>
  <c r="AG17" i="2" s="1"/>
  <c r="AM17" i="2"/>
  <c r="AK17" i="2"/>
  <c r="AJ17" i="2"/>
  <c r="AF17" i="2"/>
  <c r="AE17" i="2"/>
  <c r="AF16" i="2"/>
  <c r="AH15" i="2" s="1"/>
  <c r="AE16" i="2"/>
  <c r="AG15" i="2" s="1"/>
  <c r="AM15" i="2"/>
  <c r="AK15" i="2"/>
  <c r="AJ15" i="2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AF10" i="2"/>
  <c r="AD10" i="2" s="1"/>
  <c r="AE10" i="2"/>
  <c r="AC10" i="2" s="1"/>
  <c r="AP9" i="2"/>
  <c r="AK9" i="2"/>
  <c r="AK10" i="2" s="1"/>
  <c r="AF9" i="2"/>
  <c r="AD9" i="2" s="1"/>
  <c r="AE9" i="2"/>
  <c r="AC9" i="2" s="1"/>
  <c r="AP8" i="2"/>
  <c r="AS3" i="2"/>
  <c r="K3" i="2" s="1"/>
  <c r="AR3" i="2"/>
  <c r="I3" i="2" s="1"/>
  <c r="AQ3" i="2"/>
  <c r="G3" i="2" s="1"/>
  <c r="AP3" i="2"/>
  <c r="E3" i="2" s="1"/>
  <c r="AO3" i="2"/>
  <c r="L10" i="2" s="1"/>
  <c r="A3" i="2"/>
  <c r="A6" i="2" l="1"/>
  <c r="A2" i="12"/>
  <c r="X9" i="2"/>
  <c r="L7" i="12"/>
  <c r="Y8" i="2"/>
  <c r="D7" i="12"/>
  <c r="E8" i="2"/>
  <c r="D5" i="12"/>
  <c r="W15" i="2"/>
  <c r="J19" i="12"/>
  <c r="L27" i="2"/>
  <c r="H30" i="12"/>
  <c r="O29" i="2"/>
  <c r="H33" i="12"/>
  <c r="W31" i="2"/>
  <c r="J35" i="12"/>
  <c r="L43" i="2"/>
  <c r="H46" i="12"/>
  <c r="O45" i="2"/>
  <c r="H49" i="12"/>
  <c r="W47" i="2"/>
  <c r="J51" i="12"/>
  <c r="S23" i="2"/>
  <c r="J26" i="12"/>
  <c r="S39" i="2"/>
  <c r="J42" i="12"/>
  <c r="W45" i="2"/>
  <c r="J49" i="12"/>
  <c r="L23" i="2"/>
  <c r="H26" i="12"/>
  <c r="O25" i="2"/>
  <c r="H29" i="12"/>
  <c r="W27" i="2"/>
  <c r="J31" i="12"/>
  <c r="L39" i="2"/>
  <c r="H42" i="12"/>
  <c r="O41" i="2"/>
  <c r="H45" i="12"/>
  <c r="W43" i="2"/>
  <c r="J47" i="12"/>
  <c r="S27" i="2"/>
  <c r="J30" i="12"/>
  <c r="S43" i="2"/>
  <c r="J46" i="12"/>
  <c r="W29" i="2"/>
  <c r="J33" i="12"/>
  <c r="O43" i="2"/>
  <c r="H47" i="12"/>
  <c r="L21" i="2"/>
  <c r="H24" i="12"/>
  <c r="O23" i="2"/>
  <c r="H27" i="12"/>
  <c r="W25" i="2"/>
  <c r="J29" i="12"/>
  <c r="L37" i="2"/>
  <c r="H40" i="12"/>
  <c r="O39" i="2"/>
  <c r="H43" i="12"/>
  <c r="W41" i="2"/>
  <c r="J45" i="12"/>
  <c r="S29" i="2"/>
  <c r="J32" i="12"/>
  <c r="S45" i="2"/>
  <c r="J48" i="12"/>
  <c r="S41" i="2"/>
  <c r="J44" i="12"/>
  <c r="L19" i="2"/>
  <c r="H22" i="12"/>
  <c r="O21" i="2"/>
  <c r="H25" i="12"/>
  <c r="W23" i="2"/>
  <c r="J27" i="12"/>
  <c r="L35" i="2"/>
  <c r="H38" i="12"/>
  <c r="O37" i="2"/>
  <c r="H41" i="12"/>
  <c r="W39" i="2"/>
  <c r="J43" i="12"/>
  <c r="S15" i="2"/>
  <c r="J18" i="12"/>
  <c r="S31" i="2"/>
  <c r="J34" i="12"/>
  <c r="S47" i="2"/>
  <c r="J50" i="12"/>
  <c r="L25" i="2"/>
  <c r="H28" i="12"/>
  <c r="L17" i="2"/>
  <c r="H20" i="12"/>
  <c r="O19" i="2"/>
  <c r="H23" i="12"/>
  <c r="W21" i="2"/>
  <c r="J25" i="12"/>
  <c r="L33" i="2"/>
  <c r="H36" i="12"/>
  <c r="O35" i="2"/>
  <c r="H39" i="12"/>
  <c r="W37" i="2"/>
  <c r="J41" i="12"/>
  <c r="L49" i="2"/>
  <c r="H52" i="12"/>
  <c r="S17" i="2"/>
  <c r="J20" i="12"/>
  <c r="S33" i="2"/>
  <c r="J36" i="12"/>
  <c r="S49" i="2"/>
  <c r="J52" i="12"/>
  <c r="O27" i="2"/>
  <c r="H31" i="12"/>
  <c r="L15" i="2"/>
  <c r="H18" i="12"/>
  <c r="O17" i="2"/>
  <c r="H21" i="12"/>
  <c r="W19" i="2"/>
  <c r="J23" i="12"/>
  <c r="L31" i="2"/>
  <c r="H34" i="12"/>
  <c r="O33" i="2"/>
  <c r="H37" i="12"/>
  <c r="W35" i="2"/>
  <c r="J39" i="12"/>
  <c r="L47" i="2"/>
  <c r="H50" i="12"/>
  <c r="O49" i="2"/>
  <c r="H53" i="12"/>
  <c r="S19" i="2"/>
  <c r="J22" i="12"/>
  <c r="S35" i="2"/>
  <c r="J38" i="12"/>
  <c r="L41" i="2"/>
  <c r="H44" i="12"/>
  <c r="S25" i="2"/>
  <c r="J28" i="12"/>
  <c r="O15" i="2"/>
  <c r="H19" i="12"/>
  <c r="W17" i="2"/>
  <c r="J21" i="12"/>
  <c r="L29" i="2"/>
  <c r="H32" i="12"/>
  <c r="O31" i="2"/>
  <c r="H35" i="12"/>
  <c r="W33" i="2"/>
  <c r="J37" i="12"/>
  <c r="L45" i="2"/>
  <c r="H48" i="12"/>
  <c r="O47" i="2"/>
  <c r="H51" i="12"/>
  <c r="W49" i="2"/>
  <c r="J53" i="12"/>
  <c r="S21" i="2"/>
  <c r="J24" i="12"/>
  <c r="S37" i="2"/>
  <c r="J40" i="12"/>
  <c r="AP5" i="2"/>
  <c r="AG9" i="2"/>
  <c r="AL11" i="2"/>
  <c r="Q11" i="2" s="1"/>
  <c r="AL10" i="2"/>
  <c r="AI33" i="2"/>
  <c r="AG50" i="2"/>
  <c r="AG28" i="2"/>
  <c r="AG30" i="2"/>
  <c r="AI35" i="2"/>
  <c r="AG26" i="2"/>
  <c r="AI27" i="2"/>
  <c r="AI43" i="2"/>
  <c r="AI47" i="2"/>
  <c r="AI49" i="2"/>
  <c r="AI19" i="2"/>
  <c r="AI41" i="2"/>
  <c r="AH36" i="2"/>
  <c r="AI39" i="2"/>
  <c r="AH44" i="2"/>
  <c r="AH46" i="2"/>
  <c r="AI25" i="2"/>
  <c r="AH24" i="2"/>
  <c r="AH20" i="2"/>
  <c r="AH22" i="2"/>
  <c r="AG38" i="2"/>
  <c r="AG22" i="2"/>
  <c r="AI23" i="2"/>
  <c r="AI29" i="2"/>
  <c r="AH42" i="2"/>
  <c r="AG46" i="2"/>
  <c r="AH48" i="2"/>
  <c r="AH32" i="2"/>
  <c r="AH38" i="2"/>
  <c r="AH30" i="2"/>
  <c r="AG36" i="2"/>
  <c r="AH10" i="2"/>
  <c r="AH26" i="2"/>
  <c r="AI31" i="2"/>
  <c r="AI37" i="2"/>
  <c r="AH16" i="2"/>
  <c r="AH34" i="2"/>
  <c r="AH40" i="2"/>
  <c r="AG44" i="2"/>
  <c r="AH50" i="2"/>
  <c r="AG20" i="2"/>
  <c r="AH28" i="2"/>
  <c r="AI21" i="2"/>
  <c r="AI45" i="2"/>
  <c r="AG24" i="2"/>
  <c r="AG42" i="2"/>
  <c r="AG48" i="2"/>
  <c r="AG32" i="2"/>
  <c r="AH9" i="2"/>
  <c r="AG34" i="2"/>
  <c r="AG40" i="2"/>
  <c r="AG10" i="2"/>
  <c r="AG12" i="2"/>
  <c r="AH11" i="2"/>
  <c r="AG16" i="2"/>
  <c r="AG11" i="2"/>
  <c r="AH12" i="2"/>
  <c r="AI17" i="2"/>
  <c r="AH18" i="2"/>
  <c r="AG18" i="2"/>
  <c r="AI15" i="2"/>
  <c r="AI28" i="2" l="1"/>
  <c r="A5" i="2"/>
  <c r="A1" i="12"/>
  <c r="U10" i="2"/>
  <c r="E13" i="12"/>
  <c r="AI11" i="2"/>
  <c r="D45" i="2"/>
  <c r="B48" i="12"/>
  <c r="D21" i="2"/>
  <c r="B24" i="12"/>
  <c r="D37" i="2"/>
  <c r="B40" i="12"/>
  <c r="D19" i="2"/>
  <c r="B22" i="12"/>
  <c r="D17" i="2"/>
  <c r="B20" i="12"/>
  <c r="D31" i="2"/>
  <c r="B34" i="12"/>
  <c r="D25" i="2"/>
  <c r="B28" i="12"/>
  <c r="D33" i="2"/>
  <c r="B36" i="12"/>
  <c r="AI50" i="2"/>
  <c r="D29" i="2"/>
  <c r="B32" i="12"/>
  <c r="D43" i="2"/>
  <c r="B46" i="12"/>
  <c r="D49" i="2"/>
  <c r="B52" i="12"/>
  <c r="D47" i="2"/>
  <c r="B50" i="12"/>
  <c r="D23" i="2"/>
  <c r="B26" i="12"/>
  <c r="D27" i="2"/>
  <c r="B30" i="12"/>
  <c r="D28" i="2"/>
  <c r="B31" i="12"/>
  <c r="D39" i="2"/>
  <c r="B42" i="12"/>
  <c r="D15" i="2"/>
  <c r="B18" i="12"/>
  <c r="D35" i="2"/>
  <c r="B38" i="12"/>
  <c r="D41" i="2"/>
  <c r="B44" i="12"/>
  <c r="AI48" i="2"/>
  <c r="AI30" i="2"/>
  <c r="AI16" i="2"/>
  <c r="AI44" i="2"/>
  <c r="AI32" i="2"/>
  <c r="AI26" i="2"/>
  <c r="AI34" i="2"/>
  <c r="AI20" i="2"/>
  <c r="AI38" i="2"/>
  <c r="AI10" i="2"/>
  <c r="AI22" i="2"/>
  <c r="AI46" i="2"/>
  <c r="AI42" i="2"/>
  <c r="AI40" i="2"/>
  <c r="AI24" i="2"/>
  <c r="AI36" i="2"/>
  <c r="AI9" i="2"/>
  <c r="AI12" i="2"/>
  <c r="AI18" i="2"/>
  <c r="E12" i="2" l="1"/>
  <c r="E12" i="12"/>
  <c r="E11" i="2"/>
  <c r="E11" i="12"/>
  <c r="E10" i="2"/>
  <c r="E10" i="12"/>
  <c r="E9" i="2"/>
  <c r="T5" i="12"/>
  <c r="D50" i="2"/>
  <c r="B53" i="12"/>
  <c r="D38" i="2"/>
  <c r="B41" i="12"/>
  <c r="D48" i="2"/>
  <c r="B51" i="12"/>
  <c r="D24" i="2"/>
  <c r="B27" i="12"/>
  <c r="D34" i="2"/>
  <c r="B37" i="12"/>
  <c r="D36" i="2"/>
  <c r="B39" i="12"/>
  <c r="D40" i="2"/>
  <c r="B43" i="12"/>
  <c r="D26" i="2"/>
  <c r="B29" i="12"/>
  <c r="D30" i="2"/>
  <c r="B33" i="12"/>
  <c r="D32" i="2"/>
  <c r="B35" i="12"/>
  <c r="D44" i="2"/>
  <c r="B47" i="12"/>
  <c r="D20" i="2"/>
  <c r="B23" i="12"/>
  <c r="D42" i="2"/>
  <c r="B45" i="12"/>
  <c r="D46" i="2"/>
  <c r="B49" i="12"/>
  <c r="D18" i="2"/>
  <c r="B21" i="12"/>
  <c r="D22" i="2"/>
  <c r="B25" i="12"/>
  <c r="D16" i="2"/>
  <c r="B19" i="12"/>
</calcChain>
</file>

<file path=xl/sharedStrings.xml><?xml version="1.0" encoding="utf-8"?>
<sst xmlns="http://schemas.openxmlformats.org/spreadsheetml/2006/main" count="367" uniqueCount="266">
  <si>
    <t>※ 合同チームの編成には、事前に申請と承認が必要です。</t>
    <phoneticPr fontId="4"/>
  </si>
  <si>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</si>
  <si>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</si>
  <si>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</si>
  <si>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</si>
  <si>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</si>
  <si>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</si>
  <si>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</si>
  <si>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</si>
  <si>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</si>
  <si>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</si>
  <si>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</si>
  <si>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</si>
  <si>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</si>
  <si>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</si>
  <si>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</si>
  <si>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</si>
  <si>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</si>
  <si>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</si>
  <si>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</si>
  <si>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</si>
  <si>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</si>
  <si>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</si>
  <si>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</si>
  <si>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</si>
  <si>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選手欄の数字(左側)は「背番号」です。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4" eb="17">
      <t>セバンゴウ</t>
    </rPh>
    <phoneticPr fontId="4"/>
  </si>
  <si>
    <t>※ エントリー可能な選手は、(公財)日本バレーボール協会に登録された選手(選手ID保有者)です。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</si>
  <si>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</si>
  <si>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</si>
  <si>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</si>
  <si>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</si>
  <si>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</si>
  <si>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</si>
  <si>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</si>
  <si>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</si>
  <si>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</si>
  <si>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</si>
  <si>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</si>
  <si>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</si>
  <si>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</si>
  <si>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</si>
  <si>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</si>
  <si>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</si>
  <si>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</si>
  <si>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</si>
  <si>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</si>
  <si>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</si>
  <si>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</si>
  <si>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</si>
  <si>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</si>
  <si>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</si>
  <si>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</si>
  <si>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</si>
  <si>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</si>
  <si>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</si>
  <si>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</si>
  <si>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</si>
  <si>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</si>
  <si>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</si>
  <si>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</si>
  <si>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</si>
  <si>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</si>
  <si>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</si>
  <si>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</si>
  <si>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</si>
  <si>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</si>
  <si>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</si>
  <si>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</si>
  <si>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</si>
  <si>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</si>
  <si>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</si>
  <si>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</si>
  <si>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</si>
  <si>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</si>
  <si>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</si>
  <si>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</si>
  <si>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</si>
  <si>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</si>
  <si>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</si>
  <si>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</si>
  <si>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</si>
  <si>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</si>
  <si>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</si>
  <si>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</si>
  <si>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</si>
  <si>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</si>
  <si>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</si>
  <si>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</si>
  <si>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</si>
  <si>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</si>
  <si>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</si>
  <si>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</si>
  <si>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</si>
  <si>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</si>
  <si>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</si>
  <si>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</si>
  <si>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</si>
  <si>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</si>
  <si>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</si>
  <si>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</si>
  <si>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</si>
  <si>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</si>
  <si>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</si>
  <si>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</si>
  <si>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</si>
  <si>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</si>
  <si>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</si>
  <si>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</si>
  <si>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</si>
  <si>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</si>
  <si>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</si>
  <si>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</si>
  <si>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</si>
  <si>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</si>
  <si>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</si>
  <si>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</si>
  <si>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</si>
  <si>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</si>
  <si>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</si>
  <si>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</si>
  <si>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</si>
  <si>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</si>
  <si>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</si>
  <si>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</si>
  <si>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</si>
  <si>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</si>
  <si>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</si>
  <si>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</si>
  <si>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</si>
  <si>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</si>
  <si>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</si>
  <si>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</si>
  <si>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</si>
  <si>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</si>
  <si>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</si>
  <si>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</si>
  <si>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</si>
  <si>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</si>
  <si>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</si>
  <si>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</si>
  <si>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</si>
  <si>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</si>
  <si>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入力シート</t>
    <rPh sb="0" eb="2">
      <t>ニュウリョク</t>
    </rPh>
    <phoneticPr fontId="3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</si>
  <si>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</si>
  <si>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</si>
  <si>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</si>
  <si>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</si>
  <si>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</si>
  <si>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</si>
  <si>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</si>
  <si>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</si>
  <si>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</si>
  <si>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</si>
  <si>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</si>
  <si>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</si>
  <si>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</si>
  <si>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</si>
  <si>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</si>
  <si>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</si>
  <si>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</si>
  <si>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26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</si>
  <si>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</si>
  <si>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</si>
  <si>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</si>
  <si>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26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</si>
  <si>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</si>
  <si>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</si>
  <si>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</si>
  <si>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</si>
  <si>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</si>
  <si>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</si>
  <si>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</si>
  <si>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</si>
  <si>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</si>
  <si>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</si>
  <si>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</si>
  <si>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</si>
  <si>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</si>
  <si>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</si>
  <si>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26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</si>
  <si>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</si>
  <si>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</si>
  <si>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</si>
  <si>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</si>
  <si>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</si>
  <si>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</si>
  <si>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</si>
  <si>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</si>
  <si>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</si>
  <si>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</si>
  <si>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</si>
  <si>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</si>
  <si>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</si>
  <si>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</si>
  <si>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</si>
  <si>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</si>
  <si>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</si>
  <si>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</si>
  <si>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</si>
  <si>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</si>
  <si>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</si>
  <si>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</si>
  <si>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</si>
  <si>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</si>
  <si>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</si>
  <si>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</si>
  <si>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</si>
  <si>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</si>
  <si>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</si>
  <si>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</si>
  <si>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</si>
  <si>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</si>
  <si>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</si>
  <si>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</si>
  <si>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</si>
  <si>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</si>
  <si>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</si>
  <si>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</si>
  <si>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</si>
  <si>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</si>
  <si>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</si>
  <si>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</si>
  <si>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</si>
  <si>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</si>
  <si>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</si>
  <si>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</si>
  <si>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年度</t>
    <rPh sb="0" eb="2">
      <t>ネンド</t>
    </rPh>
    <phoneticPr fontId="3"/>
  </si>
  <si>
    <t>大会　 支部</t>
    <rPh sb="0" eb="2">
      <t>タイカイ</t>
    </rPh>
    <rPh sb="4" eb="6">
      <t>シブ</t>
    </rPh>
    <phoneticPr fontId="3"/>
  </si>
  <si>
    <t>【入力シート】エントリー変更届</t>
    <rPh sb="1" eb="3">
      <t>ニュウリョク</t>
    </rPh>
    <rPh sb="12" eb="14">
      <t>ヘンコウ</t>
    </rPh>
    <rPh sb="14" eb="15">
      <t>トドケ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</si>
  <si>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</si>
  <si>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4"/>
  </si>
  <si>
    <t>参加申込</t>
    <rPh sb="0" eb="2">
      <t>サンカ</t>
    </rPh>
    <rPh sb="2" eb="4">
      <t>モウシコ</t>
    </rPh>
    <phoneticPr fontId="4"/>
  </si>
  <si>
    <t>変更</t>
    <rPh sb="0" eb="2">
      <t>ヘンコウ</t>
    </rPh>
    <phoneticPr fontId="3"/>
  </si>
  <si>
    <t>追加</t>
    <rPh sb="0" eb="2">
      <t>ツイカ</t>
    </rPh>
    <phoneticPr fontId="3"/>
  </si>
  <si>
    <t>不可</t>
    <rPh sb="0" eb="2">
      <t>フカ</t>
    </rPh>
    <phoneticPr fontId="3"/>
  </si>
  <si>
    <t>ID重複</t>
    <rPh sb="2" eb="4">
      <t>チョウフク</t>
    </rPh>
    <phoneticPr fontId="3"/>
  </si>
  <si>
    <t>【エントリー変更届】</t>
    <rPh sb="6" eb="8">
      <t>ヘンコウ</t>
    </rPh>
    <rPh sb="8" eb="9">
      <t>トドケ</t>
    </rPh>
    <phoneticPr fontId="3"/>
  </si>
  <si>
    <t>学校名</t>
    <rPh sb="0" eb="1">
      <t>ガク</t>
    </rPh>
    <rPh sb="1" eb="2">
      <t>コウ</t>
    </rPh>
    <rPh sb="2" eb="3">
      <t>メイ</t>
    </rPh>
    <phoneticPr fontId="4"/>
  </si>
  <si>
    <t>校長名</t>
    <rPh sb="0" eb="1">
      <t>コウ</t>
    </rPh>
    <rPh sb="1" eb="2">
      <t>チョウ</t>
    </rPh>
    <rPh sb="2" eb="3">
      <t>メイ</t>
    </rPh>
    <phoneticPr fontId="4"/>
  </si>
  <si>
    <t>参加区分
(性別)</t>
    <rPh sb="0" eb="2">
      <t>サンカ</t>
    </rPh>
    <rPh sb="2" eb="4">
      <t>クブン</t>
    </rPh>
    <rPh sb="6" eb="8">
      <t>セイベツ</t>
    </rPh>
    <phoneticPr fontId="4"/>
  </si>
  <si>
    <t>変更後</t>
    <rPh sb="0" eb="2">
      <t>ヘンコウ</t>
    </rPh>
    <rPh sb="2" eb="3">
      <t>アト</t>
    </rPh>
    <phoneticPr fontId="3"/>
  </si>
  <si>
    <t>文字数</t>
    <rPh sb="0" eb="3">
      <t>モジスウ</t>
    </rPh>
    <phoneticPr fontId="4"/>
  </si>
  <si>
    <t>監　督</t>
    <rPh sb="0" eb="1">
      <t>ラン</t>
    </rPh>
    <rPh sb="2" eb="3">
      <t>ヨシ</t>
    </rPh>
    <phoneticPr fontId="4"/>
  </si>
  <si>
    <t>監督</t>
    <rPh sb="0" eb="2">
      <t>カントク</t>
    </rPh>
    <phoneticPr fontId="3"/>
  </si>
  <si>
    <t>コーチ</t>
    <phoneticPr fontId="4"/>
  </si>
  <si>
    <t>コーチ</t>
    <phoneticPr fontId="3"/>
  </si>
  <si>
    <t>マネージャー</t>
    <phoneticPr fontId="4"/>
  </si>
  <si>
    <t>マネージャー</t>
    <phoneticPr fontId="3"/>
  </si>
  <si>
    <t>主　将</t>
    <phoneticPr fontId="4"/>
  </si>
  <si>
    <t>主将</t>
    <rPh sb="0" eb="2">
      <t>シュショウ</t>
    </rPh>
    <phoneticPr fontId="3"/>
  </si>
  <si>
    <t>変更後</t>
    <rPh sb="0" eb="2">
      <t>ヘンコウ</t>
    </rPh>
    <rPh sb="2" eb="3">
      <t>ゴ</t>
    </rPh>
    <phoneticPr fontId="3"/>
  </si>
  <si>
    <t>ふりがな</t>
    <phoneticPr fontId="4"/>
  </si>
  <si>
    <t>変更
追加</t>
    <rPh sb="0" eb="2">
      <t>ヘンコウ</t>
    </rPh>
    <rPh sb="3" eb="5">
      <t>ツイカ</t>
    </rPh>
    <phoneticPr fontId="3"/>
  </si>
  <si>
    <t>氏名</t>
    <rPh sb="0" eb="2">
      <t>シメイ</t>
    </rPh>
    <phoneticPr fontId="3"/>
  </si>
  <si>
    <t>選手数</t>
    <rPh sb="0" eb="2">
      <t>センシュ</t>
    </rPh>
    <phoneticPr fontId="3"/>
  </si>
  <si>
    <t>徴収選手数</t>
    <rPh sb="0" eb="2">
      <t>チョウシュウ</t>
    </rPh>
    <rPh sb="2" eb="4">
      <t>センシュ</t>
    </rPh>
    <phoneticPr fontId="3"/>
  </si>
  <si>
    <t>参加料</t>
    <rPh sb="0" eb="3">
      <t>サンカリョウ</t>
    </rPh>
    <phoneticPr fontId="3"/>
  </si>
  <si>
    <t>参加申込</t>
    <rPh sb="0" eb="2">
      <t>サンカ</t>
    </rPh>
    <rPh sb="2" eb="4">
      <t>モウシコ</t>
    </rPh>
    <phoneticPr fontId="3"/>
  </si>
  <si>
    <t>合計</t>
    <rPh sb="0" eb="2">
      <t>ゴウケイ</t>
    </rPh>
    <phoneticPr fontId="3"/>
  </si>
  <si>
    <t>変更届</t>
    <rPh sb="0" eb="2">
      <t>ヘンコウ</t>
    </rPh>
    <rPh sb="2" eb="3">
      <t>トドケ</t>
    </rPh>
    <phoneticPr fontId="3"/>
  </si>
  <si>
    <t>参加申込選手数</t>
    <rPh sb="0" eb="2">
      <t>サンカ</t>
    </rPh>
    <rPh sb="2" eb="4">
      <t>モウシコ</t>
    </rPh>
    <rPh sb="4" eb="6">
      <t>センシュ</t>
    </rPh>
    <rPh sb="6" eb="7">
      <t>スウ</t>
    </rPh>
    <phoneticPr fontId="4"/>
  </si>
  <si>
    <t>参加料徴収選手数</t>
    <rPh sb="0" eb="3">
      <t>サンカリョウ</t>
    </rPh>
    <rPh sb="3" eb="5">
      <t>チョウシュウ</t>
    </rPh>
    <rPh sb="5" eb="7">
      <t>センシュ</t>
    </rPh>
    <rPh sb="7" eb="8">
      <t>スウ</t>
    </rPh>
    <phoneticPr fontId="4"/>
  </si>
  <si>
    <t xml:space="preserve"> ※徴収する最大選手数は14名
　 (ベンチ入りの選手数)</t>
    <rPh sb="2" eb="4">
      <t>チョウシュウ</t>
    </rPh>
    <rPh sb="6" eb="8">
      <t>サイダイ</t>
    </rPh>
    <rPh sb="8" eb="10">
      <t>センシュ</t>
    </rPh>
    <rPh sb="10" eb="11">
      <t>スウ</t>
    </rPh>
    <rPh sb="14" eb="15">
      <t>メイ</t>
    </rPh>
    <rPh sb="22" eb="23">
      <t>イ</t>
    </rPh>
    <rPh sb="25" eb="27">
      <t>センシュ</t>
    </rPh>
    <rPh sb="27" eb="28">
      <t>スウ</t>
    </rPh>
    <phoneticPr fontId="3"/>
  </si>
  <si>
    <t>徴収選手数</t>
    <rPh sb="0" eb="2">
      <t>チョウシュウ</t>
    </rPh>
    <rPh sb="2" eb="4">
      <t>センシュ</t>
    </rPh>
    <rPh sb="4" eb="5">
      <t>スウ</t>
    </rPh>
    <phoneticPr fontId="3"/>
  </si>
  <si>
    <t>大会参加料</t>
    <rPh sb="0" eb="2">
      <t>タイカイ</t>
    </rPh>
    <rPh sb="2" eb="5">
      <t>サンカリョウ</t>
    </rPh>
    <phoneticPr fontId="4"/>
  </si>
  <si>
    <t>総合体育大会バレーボール競技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</si>
</sst>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&quot; 年&quot;"/>
    <numFmt numFmtId="177" formatCode="###&quot; cm&quot;"/>
    <numFmt numFmtId="178" formatCode="##&quot;名&quot;"/>
    <numFmt numFmtId="179" formatCode="##&quot;年&quot;"/>
    <numFmt numFmtId="180" formatCode="###&quot;cm&quot;"/>
    <numFmt numFmtId="181" formatCode="##&quot; 名　&quot;"/>
    <numFmt numFmtId="182" formatCode="##,###&quot; 円　&quot;"/>
    <numFmt numFmtId="183" formatCode="##,###&quot; 円&quot;"/>
    <numFmt numFmtId="184" formatCode="##&quot; 名&quot;"/>
  </numFmts>
  <fonts count="5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9"/>
      <color theme="0"/>
      <name val="ＭＳ ゴシック"/>
      <family val="3"/>
      <charset val="128"/>
    </font>
    <font>
      <sz val="11"/>
      <color theme="0"/>
      <name val="ＭＳ 明朝"/>
      <family val="2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9"/>
      <color rgb="FFFFFF00"/>
      <name val="ＭＳ Ｐゴシック"/>
      <family val="3"/>
      <charset val="128"/>
    </font>
    <font>
      <sz val="8"/>
      <name val="HG丸ｺﾞｼｯｸM-PRO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8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" fillId="0" borderId="1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quotePrefix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quotePrefix="1" applyFont="1" applyAlignment="1">
      <alignment horizontal="right" vertical="center"/>
    </xf>
    <xf numFmtId="0" fontId="34" fillId="0" borderId="0" xfId="0" applyFont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0" borderId="0" xfId="0" quotePrefix="1" applyFont="1" applyAlignment="1">
      <alignment horizontal="right" vertical="center"/>
    </xf>
    <xf numFmtId="0" fontId="36" fillId="0" borderId="0" xfId="0" applyFont="1">
      <alignment vertical="center"/>
    </xf>
    <xf numFmtId="0" fontId="20" fillId="0" borderId="1" xfId="1" applyFont="1" applyBorder="1" applyAlignment="1">
      <alignment horizontal="left" shrinkToFit="1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" xfId="1" applyFont="1" applyBorder="1" applyAlignment="1">
      <alignment horizontal="right" shrinkToFi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23" fillId="5" borderId="0" xfId="0" applyFont="1" applyFill="1">
      <alignment vertical="center"/>
    </xf>
    <xf numFmtId="0" fontId="40" fillId="5" borderId="0" xfId="0" applyFont="1" applyFill="1" applyAlignment="1">
      <alignment horizontal="right" vertical="center"/>
    </xf>
    <xf numFmtId="0" fontId="40" fillId="8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40" fillId="8" borderId="0" xfId="0" applyFont="1" applyFill="1">
      <alignment vertical="center"/>
    </xf>
    <xf numFmtId="0" fontId="15" fillId="3" borderId="80" xfId="0" applyFont="1" applyFill="1" applyBorder="1" applyAlignment="1">
      <alignment horizontal="center" vertical="center"/>
    </xf>
    <xf numFmtId="0" fontId="21" fillId="10" borderId="44" xfId="0" applyFont="1" applyFill="1" applyBorder="1" applyAlignment="1">
      <alignment horizontal="center" vertical="center"/>
    </xf>
    <xf numFmtId="0" fontId="0" fillId="0" borderId="80" xfId="0" applyBorder="1" applyAlignment="1" applyProtection="1">
      <alignment horizontal="center" vertical="center"/>
      <protection locked="0"/>
    </xf>
    <xf numFmtId="0" fontId="43" fillId="9" borderId="2" xfId="0" applyFont="1" applyFill="1" applyBorder="1" applyAlignment="1">
      <alignment horizontal="center" vertical="center" shrinkToFit="1"/>
    </xf>
    <xf numFmtId="178" fontId="44" fillId="9" borderId="2" xfId="0" applyNumberFormat="1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 shrinkToFit="1"/>
    </xf>
    <xf numFmtId="178" fontId="44" fillId="3" borderId="2" xfId="0" applyNumberFormat="1" applyFont="1" applyFill="1" applyBorder="1" applyAlignment="1">
      <alignment horizontal="center" vertical="center"/>
    </xf>
    <xf numFmtId="0" fontId="15" fillId="3" borderId="81" xfId="0" applyFont="1" applyFill="1" applyBorder="1" applyAlignment="1">
      <alignment horizontal="center" vertical="center"/>
    </xf>
    <xf numFmtId="0" fontId="5" fillId="11" borderId="82" xfId="0" applyFont="1" applyFill="1" applyBorder="1" applyAlignment="1">
      <alignment horizontal="center" vertical="center" shrinkToFit="1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41" fillId="5" borderId="0" xfId="0" applyFont="1" applyFill="1" applyAlignment="1">
      <alignment horizontal="center" vertical="center"/>
    </xf>
    <xf numFmtId="0" fontId="5" fillId="10" borderId="84" xfId="0" applyFont="1" applyFill="1" applyBorder="1" applyAlignment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  <protection locked="0"/>
    </xf>
    <xf numFmtId="0" fontId="5" fillId="10" borderId="86" xfId="0" applyFont="1" applyFill="1" applyBorder="1" applyAlignment="1">
      <alignment horizontal="center" vertical="center" shrinkToFit="1"/>
    </xf>
    <xf numFmtId="0" fontId="5" fillId="0" borderId="87" xfId="0" applyFont="1" applyBorder="1" applyAlignment="1" applyProtection="1">
      <alignment horizontal="center" vertical="center" shrinkToFit="1"/>
      <protection locked="0"/>
    </xf>
    <xf numFmtId="0" fontId="6" fillId="0" borderId="41" xfId="1" applyFont="1" applyBorder="1">
      <alignment vertical="center"/>
    </xf>
    <xf numFmtId="0" fontId="2" fillId="0" borderId="0" xfId="1" applyFont="1" applyAlignment="1">
      <alignment vertical="top"/>
    </xf>
    <xf numFmtId="0" fontId="5" fillId="0" borderId="30" xfId="1" applyFont="1" applyBorder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5" borderId="0" xfId="1" applyFont="1" applyFill="1" applyAlignment="1"/>
    <xf numFmtId="0" fontId="0" fillId="3" borderId="110" xfId="0" applyFill="1" applyBorder="1" applyAlignment="1">
      <alignment horizontal="center" vertical="center"/>
    </xf>
    <xf numFmtId="178" fontId="48" fillId="3" borderId="2" xfId="0" applyNumberFormat="1" applyFont="1" applyFill="1" applyBorder="1" applyAlignment="1">
      <alignment horizontal="center" vertical="center"/>
    </xf>
    <xf numFmtId="178" fontId="44" fillId="5" borderId="2" xfId="0" applyNumberFormat="1" applyFont="1" applyFill="1" applyBorder="1" applyAlignment="1">
      <alignment horizontal="center" vertical="center"/>
    </xf>
    <xf numFmtId="0" fontId="50" fillId="0" borderId="0" xfId="1" applyFont="1">
      <alignment vertical="center"/>
    </xf>
    <xf numFmtId="0" fontId="43" fillId="5" borderId="44" xfId="0" applyFont="1" applyFill="1" applyBorder="1" applyAlignment="1">
      <alignment horizontal="center" vertical="center" shrinkToFit="1"/>
    </xf>
    <xf numFmtId="0" fontId="43" fillId="5" borderId="41" xfId="0" applyFont="1" applyFill="1" applyBorder="1" applyAlignment="1">
      <alignment horizontal="center" vertical="center" shrinkToFit="1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vertical="top"/>
    </xf>
    <xf numFmtId="0" fontId="40" fillId="0" borderId="1" xfId="0" applyFont="1" applyBorder="1" applyAlignment="1">
      <alignment vertical="top"/>
    </xf>
    <xf numFmtId="0" fontId="23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49" fillId="3" borderId="44" xfId="0" applyFont="1" applyFill="1" applyBorder="1" applyAlignment="1">
      <alignment horizontal="center" vertical="center" shrinkToFit="1"/>
    </xf>
    <xf numFmtId="0" fontId="49" fillId="3" borderId="41" xfId="0" applyFont="1" applyFill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20" fillId="0" borderId="76" xfId="1" applyFont="1" applyBorder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0" fontId="20" fillId="0" borderId="77" xfId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7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2" borderId="44" xfId="1" applyFont="1" applyFill="1" applyBorder="1" applyAlignment="1">
      <alignment horizontal="center" vertical="center"/>
    </xf>
    <xf numFmtId="0" fontId="6" fillId="2" borderId="80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08" xfId="1" applyFont="1" applyBorder="1" applyAlignment="1">
      <alignment horizontal="center" vertical="center"/>
    </xf>
    <xf numFmtId="0" fontId="5" fillId="0" borderId="10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20" fillId="0" borderId="1" xfId="1" applyFont="1" applyBorder="1" applyAlignment="1">
      <alignment horizontal="left" shrinkToFit="1"/>
    </xf>
    <xf numFmtId="0" fontId="20" fillId="0" borderId="1" xfId="1" applyFont="1" applyBorder="1" applyAlignment="1">
      <alignment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25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6" xfId="1" applyFont="1" applyBorder="1" applyAlignment="1">
      <alignment horizont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4" fontId="47" fillId="0" borderId="2" xfId="1" applyNumberFormat="1" applyFont="1" applyBorder="1" applyAlignment="1">
      <alignment horizontal="center" vertical="center"/>
    </xf>
    <xf numFmtId="183" fontId="47" fillId="0" borderId="12" xfId="1" applyNumberFormat="1" applyFont="1" applyBorder="1" applyAlignment="1">
      <alignment horizontal="center" vertical="center"/>
    </xf>
    <xf numFmtId="183" fontId="47" fillId="0" borderId="7" xfId="1" applyNumberFormat="1" applyFont="1" applyBorder="1" applyAlignment="1">
      <alignment horizontal="center" vertical="center"/>
    </xf>
    <xf numFmtId="183" fontId="47" fillId="0" borderId="13" xfId="1" applyNumberFormat="1" applyFont="1" applyBorder="1" applyAlignment="1">
      <alignment horizontal="center" vertical="center"/>
    </xf>
    <xf numFmtId="183" fontId="47" fillId="0" borderId="29" xfId="1" applyNumberFormat="1" applyFont="1" applyBorder="1" applyAlignment="1">
      <alignment horizontal="center" vertical="center"/>
    </xf>
    <xf numFmtId="183" fontId="47" fillId="0" borderId="1" xfId="1" applyNumberFormat="1" applyFont="1" applyBorder="1" applyAlignment="1">
      <alignment horizontal="center" vertical="center"/>
    </xf>
    <xf numFmtId="183" fontId="47" fillId="0" borderId="30" xfId="1" applyNumberFormat="1" applyFont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42" fillId="9" borderId="12" xfId="0" applyFont="1" applyFill="1" applyBorder="1" applyAlignment="1">
      <alignment horizontal="center" vertical="center" shrinkToFit="1"/>
    </xf>
    <xf numFmtId="0" fontId="42" fillId="9" borderId="29" xfId="0" applyFont="1" applyFill="1" applyBorder="1" applyAlignment="1">
      <alignment horizontal="center" vertical="center" shrinkToFit="1"/>
    </xf>
    <xf numFmtId="0" fontId="42" fillId="3" borderId="80" xfId="0" applyFont="1" applyFill="1" applyBorder="1" applyAlignment="1">
      <alignment horizontal="center" vertical="center"/>
    </xf>
    <xf numFmtId="0" fontId="42" fillId="3" borderId="6" xfId="0" applyFont="1" applyFill="1" applyBorder="1" applyAlignment="1">
      <alignment horizontal="center" vertical="center"/>
    </xf>
    <xf numFmtId="0" fontId="42" fillId="3" borderId="4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3" borderId="2" xfId="0" applyFont="1" applyFill="1" applyBorder="1" applyAlignment="1">
      <alignment horizontal="center" vertical="center" shrinkToFit="1"/>
    </xf>
    <xf numFmtId="0" fontId="42" fillId="9" borderId="44" xfId="0" applyFont="1" applyFill="1" applyBorder="1" applyAlignment="1">
      <alignment horizontal="center" vertical="center" shrinkToFit="1"/>
    </xf>
    <xf numFmtId="0" fontId="43" fillId="3" borderId="8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13" fillId="2" borderId="57" xfId="1" applyFont="1" applyFill="1" applyBorder="1" applyAlignment="1">
      <alignment horizontal="center" vertical="center"/>
    </xf>
    <xf numFmtId="181" fontId="9" fillId="0" borderId="57" xfId="1" applyNumberFormat="1" applyFont="1" applyBorder="1">
      <alignment vertical="center"/>
    </xf>
    <xf numFmtId="181" fontId="9" fillId="0" borderId="54" xfId="1" applyNumberFormat="1" applyFont="1" applyBorder="1">
      <alignment vertical="center"/>
    </xf>
    <xf numFmtId="182" fontId="7" fillId="0" borderId="88" xfId="1" applyNumberFormat="1" applyFont="1" applyBorder="1">
      <alignment vertical="center"/>
    </xf>
    <xf numFmtId="182" fontId="7" fillId="0" borderId="57" xfId="1" applyNumberFormat="1" applyFont="1" applyBorder="1">
      <alignment vertical="center"/>
    </xf>
    <xf numFmtId="0" fontId="13" fillId="2" borderId="47" xfId="1" applyFont="1" applyFill="1" applyBorder="1" applyAlignment="1">
      <alignment horizontal="center" vertical="center"/>
    </xf>
    <xf numFmtId="181" fontId="9" fillId="0" borderId="47" xfId="1" applyNumberFormat="1" applyFont="1" applyBorder="1">
      <alignment vertical="center"/>
    </xf>
    <xf numFmtId="181" fontId="9" fillId="0" borderId="29" xfId="1" applyNumberFormat="1" applyFont="1" applyBorder="1">
      <alignment vertical="center"/>
    </xf>
    <xf numFmtId="182" fontId="7" fillId="0" borderId="89" xfId="1" applyNumberFormat="1" applyFont="1" applyBorder="1">
      <alignment vertical="center"/>
    </xf>
    <xf numFmtId="182" fontId="7" fillId="0" borderId="47" xfId="1" applyNumberFormat="1" applyFont="1" applyBorder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13" fillId="2" borderId="73" xfId="1" applyFont="1" applyFill="1" applyBorder="1" applyAlignment="1">
      <alignment horizontal="center" vertical="center"/>
    </xf>
    <xf numFmtId="181" fontId="9" fillId="0" borderId="2" xfId="1" applyNumberFormat="1" applyFont="1" applyBorder="1">
      <alignment vertical="center"/>
    </xf>
    <xf numFmtId="181" fontId="9" fillId="0" borderId="44" xfId="1" applyNumberFormat="1" applyFont="1" applyBorder="1">
      <alignment vertical="center"/>
    </xf>
    <xf numFmtId="182" fontId="7" fillId="0" borderId="73" xfId="1" applyNumberFormat="1" applyFont="1" applyBorder="1">
      <alignment vertical="center"/>
    </xf>
    <xf numFmtId="182" fontId="7" fillId="0" borderId="2" xfId="1" applyNumberFormat="1" applyFont="1" applyBorder="1">
      <alignment vertical="center"/>
    </xf>
    <xf numFmtId="0" fontId="5" fillId="0" borderId="5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180" fontId="5" fillId="0" borderId="106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06" xfId="1" applyFont="1" applyBorder="1" applyAlignment="1">
      <alignment horizontal="center" vertical="center" shrinkToFit="1"/>
    </xf>
    <xf numFmtId="0" fontId="5" fillId="0" borderId="79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07" xfId="1" applyFont="1" applyBorder="1" applyAlignment="1">
      <alignment horizontal="center" vertical="center" shrinkToFit="1"/>
    </xf>
    <xf numFmtId="179" fontId="5" fillId="0" borderId="104" xfId="1" applyNumberFormat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104" xfId="1" applyFont="1" applyBorder="1" applyAlignment="1">
      <alignment horizontal="center" vertical="center" shrinkToFit="1"/>
    </xf>
    <xf numFmtId="0" fontId="5" fillId="0" borderId="105" xfId="1" applyFont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/>
    </xf>
    <xf numFmtId="0" fontId="7" fillId="2" borderId="90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12" fillId="0" borderId="90" xfId="1" applyFont="1" applyBorder="1" applyAlignment="1">
      <alignment horizontal="center" vertical="center" shrinkToFit="1"/>
    </xf>
    <xf numFmtId="0" fontId="12" fillId="0" borderId="103" xfId="1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 vertical="center" shrinkToFit="1"/>
    </xf>
    <xf numFmtId="0" fontId="47" fillId="0" borderId="80" xfId="1" applyFont="1" applyBorder="1" applyAlignment="1">
      <alignment horizontal="center" vertical="center"/>
    </xf>
    <xf numFmtId="0" fontId="47" fillId="0" borderId="4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2" borderId="10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02" xfId="1" applyFont="1" applyFill="1" applyBorder="1" applyAlignment="1">
      <alignment horizontal="center" vertical="center"/>
    </xf>
    <xf numFmtId="0" fontId="6" fillId="2" borderId="90" xfId="1" applyFont="1" applyFill="1" applyBorder="1" applyAlignment="1">
      <alignment horizontal="center" vertical="center" textRotation="255"/>
    </xf>
    <xf numFmtId="0" fontId="6" fillId="2" borderId="95" xfId="1" applyFont="1" applyFill="1" applyBorder="1" applyAlignment="1">
      <alignment horizontal="center" vertical="center" textRotation="255"/>
    </xf>
    <xf numFmtId="0" fontId="6" fillId="2" borderId="53" xfId="1" applyFont="1" applyFill="1" applyBorder="1" applyAlignment="1">
      <alignment horizontal="center" vertical="center" textRotation="255"/>
    </xf>
    <xf numFmtId="0" fontId="46" fillId="2" borderId="91" xfId="1" applyFont="1" applyFill="1" applyBorder="1" applyAlignment="1">
      <alignment horizontal="center" vertical="center"/>
    </xf>
    <xf numFmtId="0" fontId="46" fillId="2" borderId="92" xfId="1" applyFont="1" applyFill="1" applyBorder="1" applyAlignment="1">
      <alignment horizontal="center" vertical="center"/>
    </xf>
    <xf numFmtId="0" fontId="46" fillId="2" borderId="93" xfId="1" applyFont="1" applyFill="1" applyBorder="1" applyAlignment="1">
      <alignment horizontal="center" vertical="center"/>
    </xf>
    <xf numFmtId="0" fontId="46" fillId="2" borderId="94" xfId="1" applyFont="1" applyFill="1" applyBorder="1" applyAlignment="1">
      <alignment horizontal="center" vertical="center"/>
    </xf>
    <xf numFmtId="0" fontId="46" fillId="2" borderId="55" xfId="1" applyFont="1" applyFill="1" applyBorder="1" applyAlignment="1">
      <alignment horizontal="center" vertical="center"/>
    </xf>
    <xf numFmtId="0" fontId="46" fillId="2" borderId="56" xfId="1" applyFont="1" applyFill="1" applyBorder="1" applyAlignment="1">
      <alignment horizontal="center" vertical="center"/>
    </xf>
    <xf numFmtId="0" fontId="10" fillId="2" borderId="96" xfId="1" applyFont="1" applyFill="1" applyBorder="1" applyAlignment="1">
      <alignment horizontal="center" vertical="center"/>
    </xf>
    <xf numFmtId="0" fontId="10" fillId="2" borderId="66" xfId="1" applyFont="1" applyFill="1" applyBorder="1" applyAlignment="1">
      <alignment horizontal="center" vertical="center"/>
    </xf>
    <xf numFmtId="0" fontId="10" fillId="2" borderId="97" xfId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89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99" xfId="1" applyFont="1" applyFill="1" applyBorder="1" applyAlignment="1">
      <alignment horizontal="center" vertical="center"/>
    </xf>
    <xf numFmtId="0" fontId="6" fillId="2" borderId="100" xfId="1" applyFont="1" applyFill="1" applyBorder="1" applyAlignment="1">
      <alignment horizontal="center" vertical="center"/>
    </xf>
    <xf numFmtId="0" fontId="5" fillId="0" borderId="4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47" fillId="0" borderId="89" xfId="1" applyFont="1" applyBorder="1" applyAlignment="1">
      <alignment horizontal="center" vertical="center"/>
    </xf>
    <xf numFmtId="0" fontId="47" fillId="0" borderId="4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/>
    </xf>
    <xf numFmtId="0" fontId="5" fillId="0" borderId="59" xfId="1" applyFont="1" applyBorder="1" applyAlignment="1">
      <alignment horizontal="center" vertical="center" shrinkToFit="1"/>
    </xf>
    <xf numFmtId="0" fontId="5" fillId="0" borderId="60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shrinkToFit="1"/>
    </xf>
    <xf numFmtId="0" fontId="46" fillId="2" borderId="54" xfId="1" applyFont="1" applyFill="1" applyBorder="1" applyAlignment="1">
      <alignment horizontal="center" vertical="center"/>
    </xf>
    <xf numFmtId="0" fontId="46" fillId="2" borderId="88" xfId="1" applyFont="1" applyFill="1" applyBorder="1" applyAlignment="1">
      <alignment horizontal="center" vertical="center"/>
    </xf>
    <xf numFmtId="0" fontId="46" fillId="2" borderId="57" xfId="1" applyFont="1" applyFill="1" applyBorder="1" applyAlignment="1">
      <alignment horizontal="center" vertical="center"/>
    </xf>
    <xf numFmtId="0" fontId="45" fillId="0" borderId="0" xfId="1" applyFont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shrinkToFit="1"/>
    </xf>
    <xf numFmtId="0" fontId="39" fillId="6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7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7" borderId="62" xfId="0" applyFont="1" applyFill="1" applyBorder="1" applyAlignment="1">
      <alignment horizontal="center" vertical="center"/>
    </xf>
    <xf numFmtId="0" fontId="28" fillId="7" borderId="63" xfId="0" applyFont="1" applyFill="1" applyBorder="1" applyAlignment="1">
      <alignment horizontal="center" vertical="center"/>
    </xf>
    <xf numFmtId="0" fontId="28" fillId="7" borderId="64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64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6" fillId="2" borderId="7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27">
    <dxf>
      <font>
        <color theme="0"/>
      </font>
      <fill>
        <patternFill>
          <bgColor rgb="FFFF0000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FF0000"/>
      </font>
    </dxf>
    <dxf>
      <font>
        <color rgb="FFFFFF00"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0</xdr:rowOff>
    </xdr:from>
    <xdr:to>
      <xdr:col>14</xdr:col>
      <xdr:colOff>486105</xdr:colOff>
      <xdr:row>41</xdr:row>
      <xdr:rowOff>124125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8A2AA6-AE7B-4B62-8F6D-1CA449273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333375"/>
          <a:ext cx="3810330" cy="78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85725</xdr:colOff>
      <xdr:row>0</xdr:row>
      <xdr:rowOff>95250</xdr:rowOff>
    </xdr:from>
    <xdr:to>
      <xdr:col>27</xdr:col>
      <xdr:colOff>2999866</xdr:colOff>
      <xdr:row>40</xdr:row>
      <xdr:rowOff>123804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D91EAB3-7D80-C1F7-2C93-373584B6F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95250"/>
          <a:ext cx="2914141" cy="8553429"/>
        </a:xfrm>
        <a:prstGeom prst="rect">
          <a:avLst/>
        </a:prstGeom>
      </xdr:spPr>
    </xdr:pic>
    <xdr:clientData/>
  </xdr:twoCellAnchor>
  <xdr:twoCellAnchor>
    <xdr:from>
      <xdr:col>27</xdr:col>
      <xdr:colOff>57150</xdr:colOff>
      <xdr:row>17</xdr:row>
      <xdr:rowOff>171449</xdr:rowOff>
    </xdr:from>
    <xdr:to>
      <xdr:col>27</xdr:col>
      <xdr:colOff>3019425</xdr:colOff>
      <xdr:row>41</xdr:row>
      <xdr:rowOff>57149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C06AEBC-5876-4098-8314-2552346CB20D}"/>
            </a:ext>
          </a:extLst>
        </xdr:cNvPr>
        <xdr:cNvSpPr/>
      </xdr:nvSpPr>
      <xdr:spPr>
        <a:xfrm>
          <a:off x="6486525" y="4152899"/>
          <a:ext cx="2962275" cy="45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94920</xdr:colOff>
      <xdr:row>1</xdr:row>
      <xdr:rowOff>93201</xdr:rowOff>
    </xdr:from>
    <xdr:to>
      <xdr:col>15</xdr:col>
      <xdr:colOff>476250</xdr:colOff>
      <xdr:row>31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1108165-1B65-4781-9469-A5DE38594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645" y="331326"/>
          <a:ext cx="3810330" cy="6059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3003294</xdr:colOff>
      <xdr:row>39</xdr:row>
      <xdr:rowOff>37626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AA160B6-A48E-0BAA-99F8-511575836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08044" cy="7724301"/>
        </a:xfrm>
        <a:prstGeom prst="rect">
          <a:avLst/>
        </a:prstGeom>
      </xdr:spPr>
    </xdr:pic>
    <xdr:clientData/>
  </xdr:twoCellAnchor>
  <xdr:twoCellAnchor>
    <xdr:from>
      <xdr:col>27</xdr:col>
      <xdr:colOff>66675</xdr:colOff>
      <xdr:row>15</xdr:row>
      <xdr:rowOff>57149</xdr:rowOff>
    </xdr:from>
    <xdr:to>
      <xdr:col>27</xdr:col>
      <xdr:colOff>3028950</xdr:colOff>
      <xdr:row>39</xdr:row>
      <xdr:rowOff>95249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912AA99-A56E-0C0D-1D39-E4CA6B6E8AE3}"/>
            </a:ext>
          </a:extLst>
        </xdr:cNvPr>
        <xdr:cNvSpPr/>
      </xdr:nvSpPr>
      <xdr:spPr>
        <a:xfrm>
          <a:off x="6496050" y="3305174"/>
          <a:ext cx="2962275" cy="45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104775</xdr:colOff>
      <xdr:row>4</xdr:row>
      <xdr:rowOff>266700</xdr:rowOff>
    </xdr:from>
    <xdr:to>
      <xdr:col>26</xdr:col>
      <xdr:colOff>218447</xdr:colOff>
      <xdr:row>11</xdr:row>
      <xdr:rowOff>21077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398FE3A-7DC1-454B-8C8F-62292882C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1123950"/>
          <a:ext cx="1542422" cy="1402202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30"/>
  <sheetViews>
    <sheetView showGridLines="0" tabSelected="1" zoomScaleNormal="100" workbookViewId="0">
      <pane ySplit="1" topLeftCell="A2" activePane="bottomLeft" state="frozen"/>
      <selection pane="bottomLeft"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114"/>
      <c r="B1" s="114"/>
      <c r="C1" s="114"/>
      <c r="D1" s="114"/>
      <c r="E1" s="114"/>
      <c r="F1" s="114"/>
      <c r="G1" s="149" t="s">
        <v>142</v>
      </c>
      <c r="H1" s="149"/>
      <c r="I1" s="114"/>
      <c r="J1" s="114"/>
      <c r="K1" s="115" t="s">
        <v>226</v>
      </c>
      <c r="L1" s="116">
        <v>7</v>
      </c>
      <c r="M1" s="118" t="s">
        <v>265</v>
      </c>
      <c r="N1" s="117" t="s">
        <v>227</v>
      </c>
      <c r="O1" s="116" t="str">
        <f>SUBSTITUTE(SUBSTITUTE(【入力シート】参加申込書!$C10,"　", "")," ", "")</f>
        <v>北部</v>
      </c>
    </row>
    <row r="2" spans="1:15" ht="7.5" customHeight="1"/>
    <row r="3" spans="1:15">
      <c r="A3" s="151" t="s">
        <v>128</v>
      </c>
      <c r="B3" s="152"/>
      <c r="C3" s="152"/>
      <c r="D3" s="152"/>
      <c r="E3" s="152"/>
      <c r="F3" s="152"/>
      <c r="G3" s="152"/>
      <c r="H3" s="152"/>
      <c r="I3" s="153"/>
    </row>
    <row r="4" spans="1:15" ht="17.25" customHeight="1">
      <c r="A4" s="154" t="str">
        <f>"令和"&amp;$L$1&amp;"年度 栃木県高等学校体育連盟"&amp;$O$1&amp;"支部"</f>
        <v>令和7年度 栃木県高等学校体育連盟北部支部</v>
      </c>
      <c r="B4" s="155"/>
      <c r="C4" s="155"/>
      <c r="D4" s="155"/>
      <c r="E4" s="155"/>
      <c r="F4" s="155"/>
      <c r="G4" s="155"/>
      <c r="H4" s="155"/>
      <c r="I4" s="156"/>
    </row>
    <row r="5" spans="1:15" ht="17.25" customHeight="1">
      <c r="A5" s="157" t="str">
        <f>$M$1</f>
        <v>総合体育大会バレーボール競技</v>
      </c>
      <c r="B5" s="158"/>
      <c r="C5" s="158"/>
      <c r="D5" s="158"/>
      <c r="E5" s="158"/>
      <c r="F5" s="158"/>
      <c r="G5" s="158"/>
      <c r="H5" s="158"/>
      <c r="I5" s="159"/>
    </row>
    <row r="6" spans="1:15"/>
    <row r="7" spans="1:15" ht="17.25" customHeight="1">
      <c r="A7" s="150" t="s">
        <v>143</v>
      </c>
      <c r="B7" s="150"/>
      <c r="C7" s="30" t="s">
        <v>28</v>
      </c>
    </row>
    <row r="8" spans="1:15" ht="17.25" customHeight="1">
      <c r="A8" s="150" t="s">
        <v>144</v>
      </c>
      <c r="B8" s="150"/>
      <c r="C8" s="31"/>
      <c r="D8" s="32"/>
      <c r="E8" s="32"/>
      <c r="F8" s="161"/>
      <c r="G8" s="161"/>
      <c r="H8" s="33"/>
    </row>
    <row r="9" spans="1:15" ht="7.5" customHeight="1"/>
    <row r="10" spans="1:15" ht="17.25" customHeight="1">
      <c r="A10" s="150" t="s">
        <v>189</v>
      </c>
      <c r="B10" s="150"/>
      <c r="C10" s="35" t="s">
        <v>190</v>
      </c>
    </row>
    <row r="11" spans="1:15" ht="7.5" customHeight="1"/>
    <row r="12" spans="1:15" ht="17.25" customHeight="1">
      <c r="A12" s="150" t="s">
        <v>116</v>
      </c>
      <c r="B12" s="150"/>
      <c r="C12" s="34"/>
    </row>
    <row r="13" spans="1:15" ht="17.25" customHeight="1">
      <c r="A13" s="150" t="s">
        <v>117</v>
      </c>
      <c r="B13" s="150"/>
      <c r="C13" s="35"/>
    </row>
    <row r="14" spans="1:15" ht="17.25" customHeight="1">
      <c r="A14" s="150" t="s">
        <v>118</v>
      </c>
      <c r="B14" s="150"/>
      <c r="C14" s="36"/>
    </row>
    <row r="15" spans="1:15" ht="7.5" customHeight="1"/>
    <row r="16" spans="1:15">
      <c r="C16" s="19" t="s">
        <v>115</v>
      </c>
      <c r="D16" s="20" t="s">
        <v>114</v>
      </c>
    </row>
    <row r="17" spans="1:9" ht="17.25" customHeight="1">
      <c r="A17" s="150" t="s">
        <v>119</v>
      </c>
      <c r="B17" s="150"/>
      <c r="C17" s="37"/>
      <c r="D17" s="33"/>
    </row>
    <row r="18" spans="1:9" ht="17.25" customHeight="1">
      <c r="A18" s="150" t="s">
        <v>120</v>
      </c>
      <c r="B18" s="150"/>
      <c r="C18" s="37"/>
      <c r="D18" s="33"/>
    </row>
    <row r="19" spans="1:9" ht="17.25" customHeight="1">
      <c r="A19" s="150" t="s">
        <v>121</v>
      </c>
      <c r="B19" s="150"/>
      <c r="C19" s="37"/>
      <c r="D19" s="33"/>
    </row>
    <row r="20" spans="1:9" ht="17.25" customHeight="1">
      <c r="A20" s="150" t="s">
        <v>122</v>
      </c>
      <c r="B20" s="150"/>
      <c r="C20" s="37"/>
      <c r="D20" s="33"/>
    </row>
    <row r="21" spans="1:9" ht="17.25" customHeight="1">
      <c r="A21" s="150" t="s">
        <v>123</v>
      </c>
      <c r="B21" s="150"/>
      <c r="C21" s="37"/>
      <c r="D21" s="33"/>
      <c r="E21" s="140"/>
      <c r="F21" s="160" t="s">
        <v>20</v>
      </c>
      <c r="G21" s="160"/>
    </row>
    <row r="22" spans="1:9" ht="17.25" customHeight="1">
      <c r="A22" s="150" t="s">
        <v>124</v>
      </c>
      <c r="B22" s="150"/>
      <c r="C22" s="37"/>
      <c r="D22" s="33"/>
      <c r="E22" s="113"/>
      <c r="F22" s="160" t="s">
        <v>225</v>
      </c>
      <c r="G22" s="160"/>
    </row>
    <row r="23" spans="1:9" ht="7.5" customHeight="1"/>
    <row r="24" spans="1:9" ht="17.25" customHeight="1">
      <c r="A24" s="150" t="s">
        <v>126</v>
      </c>
      <c r="B24" s="150"/>
      <c r="C24" s="38"/>
      <c r="E24" s="162" t="s">
        <v>260</v>
      </c>
      <c r="F24" s="163"/>
      <c r="G24" s="141">
        <f>COUNTA($B$28:$B$45)</f>
        <v>0</v>
      </c>
    </row>
    <row r="25" spans="1:9" ht="17.25" customHeight="1">
      <c r="A25" s="150" t="s">
        <v>127</v>
      </c>
      <c r="B25" s="150"/>
      <c r="C25" s="34"/>
      <c r="E25" s="144" t="s">
        <v>261</v>
      </c>
      <c r="F25" s="145"/>
      <c r="G25" s="142">
        <f>IF($G$24&lt;=14,$G$24,14)</f>
        <v>0</v>
      </c>
      <c r="H25" s="146" t="s">
        <v>262</v>
      </c>
      <c r="I25" s="147"/>
    </row>
    <row r="26" spans="1:9" ht="7.5" customHeight="1">
      <c r="H26" s="148"/>
      <c r="I26" s="148"/>
    </row>
    <row r="27" spans="1:9">
      <c r="A27" s="21" t="s">
        <v>20</v>
      </c>
      <c r="B27" s="22" t="s">
        <v>115</v>
      </c>
      <c r="C27" s="23" t="s">
        <v>114</v>
      </c>
      <c r="D27" s="24" t="s">
        <v>113</v>
      </c>
      <c r="E27" s="25" t="s">
        <v>112</v>
      </c>
      <c r="F27" s="26" t="s">
        <v>22</v>
      </c>
      <c r="G27" s="26" t="s">
        <v>23</v>
      </c>
      <c r="H27" s="26" t="s">
        <v>111</v>
      </c>
      <c r="I27" s="25" t="s">
        <v>24</v>
      </c>
    </row>
    <row r="28" spans="1:9" ht="17.25" customHeight="1">
      <c r="A28" s="27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28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28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28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28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28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28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28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28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28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28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28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28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28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28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28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28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29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28</v>
      </c>
      <c r="B48" t="s">
        <v>190</v>
      </c>
      <c r="C48" t="s">
        <v>30</v>
      </c>
      <c r="D48" t="s">
        <v>29</v>
      </c>
    </row>
    <row r="49" spans="1:4" hidden="1">
      <c r="A49" t="s">
        <v>4</v>
      </c>
      <c r="B49" t="s">
        <v>191</v>
      </c>
      <c r="C49" t="s">
        <v>5</v>
      </c>
      <c r="D49" t="s">
        <v>31</v>
      </c>
    </row>
    <row r="50" spans="1:4" hidden="1">
      <c r="B50" t="s">
        <v>192</v>
      </c>
      <c r="C50" t="s">
        <v>32</v>
      </c>
    </row>
    <row r="51" spans="1:4" hidden="1">
      <c r="C51" t="s">
        <v>33</v>
      </c>
    </row>
    <row r="52" spans="1:4" hidden="1">
      <c r="C52" t="s">
        <v>34</v>
      </c>
    </row>
    <row r="53" spans="1:4" hidden="1">
      <c r="C53" t="s">
        <v>35</v>
      </c>
    </row>
    <row r="54" spans="1:4" hidden="1">
      <c r="C54" t="s">
        <v>36</v>
      </c>
    </row>
    <row r="55" spans="1:4" hidden="1">
      <c r="C55" t="s">
        <v>37</v>
      </c>
    </row>
    <row r="56" spans="1:4" hidden="1">
      <c r="C56" t="s">
        <v>38</v>
      </c>
    </row>
    <row r="57" spans="1:4" hidden="1">
      <c r="C57" t="s">
        <v>39</v>
      </c>
    </row>
    <row r="58" spans="1:4" hidden="1">
      <c r="C58" t="s">
        <v>40</v>
      </c>
    </row>
    <row r="59" spans="1:4" hidden="1">
      <c r="C59" t="s">
        <v>41</v>
      </c>
    </row>
    <row r="60" spans="1:4" hidden="1">
      <c r="C60" t="s">
        <v>42</v>
      </c>
    </row>
    <row r="61" spans="1:4" hidden="1">
      <c r="C61" t="s">
        <v>43</v>
      </c>
    </row>
    <row r="62" spans="1:4" hidden="1">
      <c r="C62" t="s">
        <v>193</v>
      </c>
    </row>
    <row r="63" spans="1:4" hidden="1">
      <c r="C63" t="s">
        <v>44</v>
      </c>
    </row>
    <row r="64" spans="1:4" hidden="1">
      <c r="C64" t="s">
        <v>45</v>
      </c>
    </row>
    <row r="65" spans="3:3" hidden="1">
      <c r="C65" t="s">
        <v>46</v>
      </c>
    </row>
    <row r="66" spans="3:3" hidden="1">
      <c r="C66" t="s">
        <v>47</v>
      </c>
    </row>
    <row r="67" spans="3:3" hidden="1">
      <c r="C67" t="s">
        <v>48</v>
      </c>
    </row>
    <row r="68" spans="3:3" hidden="1">
      <c r="C68" t="s">
        <v>49</v>
      </c>
    </row>
    <row r="69" spans="3:3" hidden="1">
      <c r="C69" t="s">
        <v>50</v>
      </c>
    </row>
    <row r="70" spans="3:3" hidden="1">
      <c r="C70" t="s">
        <v>51</v>
      </c>
    </row>
    <row r="71" spans="3:3" hidden="1">
      <c r="C71" t="s">
        <v>52</v>
      </c>
    </row>
    <row r="72" spans="3:3" hidden="1">
      <c r="C72" t="s">
        <v>53</v>
      </c>
    </row>
    <row r="73" spans="3:3" hidden="1">
      <c r="C73" t="s">
        <v>54</v>
      </c>
    </row>
    <row r="74" spans="3:3" hidden="1">
      <c r="C74" t="s">
        <v>55</v>
      </c>
    </row>
    <row r="75" spans="3:3" hidden="1">
      <c r="C75" t="s">
        <v>56</v>
      </c>
    </row>
    <row r="76" spans="3:3" hidden="1">
      <c r="C76" t="s">
        <v>57</v>
      </c>
    </row>
    <row r="77" spans="3:3" hidden="1">
      <c r="C77" t="s">
        <v>58</v>
      </c>
    </row>
    <row r="78" spans="3:3" hidden="1">
      <c r="C78" t="s">
        <v>59</v>
      </c>
    </row>
    <row r="79" spans="3:3" hidden="1">
      <c r="C79" t="s">
        <v>60</v>
      </c>
    </row>
    <row r="80" spans="3:3" hidden="1">
      <c r="C80" t="s">
        <v>61</v>
      </c>
    </row>
    <row r="81" spans="3:3" hidden="1">
      <c r="C81" t="s">
        <v>62</v>
      </c>
    </row>
    <row r="82" spans="3:3" hidden="1">
      <c r="C82" t="s">
        <v>63</v>
      </c>
    </row>
    <row r="83" spans="3:3" hidden="1">
      <c r="C83" t="s">
        <v>64</v>
      </c>
    </row>
    <row r="84" spans="3:3" hidden="1">
      <c r="C84" t="s">
        <v>65</v>
      </c>
    </row>
    <row r="85" spans="3:3" hidden="1">
      <c r="C85" t="s">
        <v>66</v>
      </c>
    </row>
    <row r="86" spans="3:3" hidden="1">
      <c r="C86" t="s">
        <v>67</v>
      </c>
    </row>
    <row r="87" spans="3:3" hidden="1">
      <c r="C87" t="s">
        <v>68</v>
      </c>
    </row>
    <row r="88" spans="3:3" hidden="1">
      <c r="C88" t="s">
        <v>69</v>
      </c>
    </row>
    <row r="89" spans="3:3" hidden="1">
      <c r="C89" t="s">
        <v>70</v>
      </c>
    </row>
    <row r="90" spans="3:3" hidden="1">
      <c r="C90" t="s">
        <v>71</v>
      </c>
    </row>
    <row r="91" spans="3:3" hidden="1">
      <c r="C91" t="s">
        <v>72</v>
      </c>
    </row>
    <row r="92" spans="3:3" hidden="1">
      <c r="C92" t="s">
        <v>73</v>
      </c>
    </row>
    <row r="93" spans="3:3" hidden="1">
      <c r="C93" t="s">
        <v>74</v>
      </c>
    </row>
    <row r="94" spans="3:3" hidden="1">
      <c r="C94" t="s">
        <v>75</v>
      </c>
    </row>
    <row r="95" spans="3:3" hidden="1">
      <c r="C95" t="s">
        <v>76</v>
      </c>
    </row>
    <row r="96" spans="3:3" hidden="1">
      <c r="C96" t="s">
        <v>77</v>
      </c>
    </row>
    <row r="97" spans="3:3" hidden="1">
      <c r="C97" t="s">
        <v>78</v>
      </c>
    </row>
    <row r="98" spans="3:3" hidden="1">
      <c r="C98" t="s">
        <v>79</v>
      </c>
    </row>
    <row r="99" spans="3:3" hidden="1">
      <c r="C99" t="s">
        <v>80</v>
      </c>
    </row>
    <row r="100" spans="3:3" hidden="1">
      <c r="C100" t="s">
        <v>81</v>
      </c>
    </row>
    <row r="101" spans="3:3" hidden="1">
      <c r="C101" t="s">
        <v>82</v>
      </c>
    </row>
    <row r="102" spans="3:3" hidden="1">
      <c r="C102" t="s">
        <v>83</v>
      </c>
    </row>
    <row r="103" spans="3:3" hidden="1">
      <c r="C103" t="s">
        <v>84</v>
      </c>
    </row>
    <row r="104" spans="3:3" hidden="1">
      <c r="C104" t="s">
        <v>85</v>
      </c>
    </row>
    <row r="105" spans="3:3" hidden="1">
      <c r="C105" t="s">
        <v>86</v>
      </c>
    </row>
    <row r="106" spans="3:3" hidden="1">
      <c r="C106" t="s">
        <v>87</v>
      </c>
    </row>
    <row r="107" spans="3:3" hidden="1">
      <c r="C107" t="s">
        <v>88</v>
      </c>
    </row>
    <row r="108" spans="3:3" hidden="1">
      <c r="C108" t="s">
        <v>89</v>
      </c>
    </row>
    <row r="109" spans="3:3" hidden="1">
      <c r="C109" t="s">
        <v>90</v>
      </c>
    </row>
    <row r="110" spans="3:3" hidden="1">
      <c r="C110" t="s">
        <v>91</v>
      </c>
    </row>
    <row r="111" spans="3:3" hidden="1">
      <c r="C111" t="s">
        <v>92</v>
      </c>
    </row>
    <row r="112" spans="3:3" hidden="1">
      <c r="C112" t="s">
        <v>93</v>
      </c>
    </row>
    <row r="113" spans="3:3" hidden="1">
      <c r="C113" t="s">
        <v>94</v>
      </c>
    </row>
    <row r="114" spans="3:3" hidden="1">
      <c r="C114" t="s">
        <v>95</v>
      </c>
    </row>
    <row r="115" spans="3:3" hidden="1">
      <c r="C115" t="s">
        <v>96</v>
      </c>
    </row>
    <row r="116" spans="3:3" hidden="1">
      <c r="C116" t="s">
        <v>97</v>
      </c>
    </row>
    <row r="117" spans="3:3" hidden="1">
      <c r="C117" t="s">
        <v>98</v>
      </c>
    </row>
    <row r="118" spans="3:3" hidden="1">
      <c r="C118" t="s">
        <v>99</v>
      </c>
    </row>
    <row r="119" spans="3:3" hidden="1">
      <c r="C119" t="s">
        <v>100</v>
      </c>
    </row>
    <row r="120" spans="3:3" hidden="1">
      <c r="C120" t="s">
        <v>101</v>
      </c>
    </row>
    <row r="121" spans="3:3" hidden="1">
      <c r="C121" t="s">
        <v>102</v>
      </c>
    </row>
    <row r="122" spans="3:3" hidden="1">
      <c r="C122" t="s">
        <v>103</v>
      </c>
    </row>
    <row r="123" spans="3:3" hidden="1">
      <c r="C123" t="s">
        <v>104</v>
      </c>
    </row>
    <row r="124" spans="3:3" hidden="1">
      <c r="C124" t="s">
        <v>105</v>
      </c>
    </row>
    <row r="125" spans="3:3" hidden="1">
      <c r="C125" t="s">
        <v>106</v>
      </c>
    </row>
    <row r="126" spans="3:3" hidden="1">
      <c r="C126" t="s">
        <v>107</v>
      </c>
    </row>
    <row r="127" spans="3:3" hidden="1">
      <c r="C127" t="s">
        <v>125</v>
      </c>
    </row>
    <row r="128" spans="3:3" hidden="1">
      <c r="C128" t="s">
        <v>108</v>
      </c>
    </row>
    <row r="129" spans="3:3" hidden="1">
      <c r="C129" t="s">
        <v>109</v>
      </c>
    </row>
    <row r="130" spans="3:3" hidden="1">
      <c r="C130" t="s">
        <v>110</v>
      </c>
    </row>
  </sheetData>
  <sheetProtection algorithmName="SHA-512" hashValue="U2b52La/Ob4SkYFJ0+cwxWCsuD/wJRc5uYA1ldmTYmQreLiCK9lbZsVp4z8LJ0dpDQmIHK3jWikscoefEa733Q==" saltValue="2ZSyINO+IHdaf3iMCN19Sg==" spinCount="100000" sheet="1" objects="1" scenarios="1" selectLockedCells="1"/>
  <dataConsolidate/>
  <mergeCells count="24">
    <mergeCell ref="A4:I4"/>
    <mergeCell ref="A5:I5"/>
    <mergeCell ref="A24:B24"/>
    <mergeCell ref="A10:B10"/>
    <mergeCell ref="F21:G21"/>
    <mergeCell ref="F22:G22"/>
    <mergeCell ref="F8:G8"/>
    <mergeCell ref="E24:F24"/>
    <mergeCell ref="E25:F25"/>
    <mergeCell ref="H25:I26"/>
    <mergeCell ref="G1:H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  <mergeCell ref="A3:I3"/>
  </mergeCells>
  <phoneticPr fontId="3"/>
  <conditionalFormatting sqref="C7">
    <cfRule type="containsText" dxfId="26" priority="7" operator="containsText" text="合　同">
      <formula>NOT(ISERROR(SEARCH("合　同",C7)))</formula>
    </cfRule>
    <cfRule type="containsBlanks" dxfId="25" priority="14">
      <formula>LEN(TRIM(C7))=0</formula>
    </cfRule>
  </conditionalFormatting>
  <conditionalFormatting sqref="C8 E8 H8">
    <cfRule type="expression" dxfId="24" priority="15">
      <formula>$C$7="合　同"</formula>
    </cfRule>
  </conditionalFormatting>
  <conditionalFormatting sqref="C12 C24 B28:I28 B30:I30 B32:I32 B34:I34 B36:I36 B38:I38 B40:I40 B42:I42 B44:I44 C21:D21">
    <cfRule type="containsBlanks" dxfId="23" priority="18">
      <formula>LEN(TRIM(B12))=0</formula>
    </cfRule>
  </conditionalFormatting>
  <conditionalFormatting sqref="C13 B29:I29 B31:I31 B33:I33 B35:I35 B37:I37 B39:I39 B41:I41 B43:I43 B45:I45">
    <cfRule type="containsBlanks" dxfId="22" priority="11">
      <formula>LEN(TRIM(B13))=0</formula>
    </cfRule>
  </conditionalFormatting>
  <conditionalFormatting sqref="C14">
    <cfRule type="containsBlanks" dxfId="21" priority="10">
      <formula>LEN(TRIM(C14))=0</formula>
    </cfRule>
  </conditionalFormatting>
  <conditionalFormatting sqref="C25">
    <cfRule type="containsBlanks" dxfId="20" priority="19">
      <formula>LEN(TRIM(C25))=0</formula>
    </cfRule>
  </conditionalFormatting>
  <conditionalFormatting sqref="C17:D17 C19:D19">
    <cfRule type="containsBlanks" dxfId="19" priority="9">
      <formula>LEN(TRIM(C17))=0</formula>
    </cfRule>
  </conditionalFormatting>
  <conditionalFormatting sqref="C18:D18 C20:D20 C22:E22">
    <cfRule type="containsBlanks" dxfId="18" priority="22">
      <formula>LEN(TRIM(C18))=0</formula>
    </cfRule>
  </conditionalFormatting>
  <conditionalFormatting sqref="D8 F8:G8">
    <cfRule type="expression" dxfId="17" priority="13">
      <formula>$C$7="合　同"</formula>
    </cfRule>
  </conditionalFormatting>
  <conditionalFormatting sqref="C10">
    <cfRule type="containsBlanks" dxfId="16" priority="20">
      <formula>LEN(TRIM(C10))=0</formula>
    </cfRule>
  </conditionalFormatting>
  <conditionalFormatting sqref="G24">
    <cfRule type="expression" dxfId="15" priority="2">
      <formula>COUNTA($B$28:$B$45)=0</formula>
    </cfRule>
  </conditionalFormatting>
  <conditionalFormatting sqref="G25">
    <cfRule type="expression" dxfId="14" priority="1">
      <formula>$G$25=0</formula>
    </cfRule>
  </conditionalFormatting>
  <dataValidations count="29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  <dataValidation type="list" allowBlank="1" showInputMessage="1" showErrorMessage="1" sqref="M1" xr:uid="{C7238933-6495-4F29-98A6-0AAF864EC07F}">
      <formula1>"春季バレーボール大会,新人バレーボール大会,総合体育大会バレーボール競技"</formula1>
    </dataValidation>
    <dataValidation imeMode="halfAlpha" allowBlank="1" showInputMessage="1" showErrorMessage="1" sqref="L1" xr:uid="{7B097141-13A7-4A04-B8E0-B150AC52FDEC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FF00"/>
    <pageSetUpPr fitToPage="1"/>
  </sheetPr>
  <dimension ref="A1:HS61"/>
  <sheetViews>
    <sheetView showGridLines="0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0" width="3" style="41" hidden="1" customWidth="1"/>
    <col min="31" max="34" width="7.5" style="41" hidden="1" customWidth="1"/>
    <col min="35" max="35" width="18.875" style="41" hidden="1" customWidth="1"/>
    <col min="36" max="37" width="7.5" style="41" hidden="1" customWidth="1"/>
    <col min="38" max="38" width="18.875" style="41" hidden="1" customWidth="1"/>
    <col min="39" max="39" width="10.5" style="41" hidden="1" customWidth="1"/>
    <col min="40" max="40" width="1.375" style="41" hidden="1" customWidth="1"/>
    <col min="41" max="41" width="7.5" style="41" hidden="1" customWidth="1"/>
    <col min="42" max="47" width="8.125" style="41" hidden="1" customWidth="1"/>
    <col min="48" max="226" width="3" style="41" hidden="1" customWidth="1"/>
    <col min="227" max="16384" width="1.625" style="41" hidden="1"/>
  </cols>
  <sheetData>
    <row r="1" spans="1:227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P1" s="196" t="s">
        <v>189</v>
      </c>
      <c r="Q1" s="196"/>
      <c r="R1" s="196"/>
      <c r="S1" s="196"/>
      <c r="T1" s="200" t="s">
        <v>1</v>
      </c>
      <c r="U1" s="177"/>
      <c r="V1" s="178"/>
      <c r="W1" s="200" t="s">
        <v>2</v>
      </c>
      <c r="X1" s="177"/>
      <c r="Y1" s="177"/>
      <c r="Z1" s="201" t="s">
        <v>259</v>
      </c>
      <c r="AA1" s="178"/>
    </row>
    <row r="2" spans="1:227" ht="13.5" customHeight="1">
      <c r="A2" s="195" t="s">
        <v>3</v>
      </c>
      <c r="B2" s="195"/>
      <c r="C2" s="195"/>
      <c r="D2" s="195"/>
      <c r="E2" s="196" t="s">
        <v>145</v>
      </c>
      <c r="F2" s="196"/>
      <c r="G2" s="196"/>
      <c r="H2" s="196"/>
      <c r="I2" s="196"/>
      <c r="J2" s="196"/>
      <c r="K2" s="196"/>
      <c r="L2" s="196"/>
      <c r="M2" s="196"/>
      <c r="N2" s="196"/>
      <c r="P2" s="210" t="str">
        <f>参加申込書!$AU3</f>
        <v>北　部</v>
      </c>
      <c r="Q2" s="210"/>
      <c r="R2" s="210"/>
      <c r="S2" s="210"/>
      <c r="T2" s="202"/>
      <c r="U2" s="203"/>
      <c r="V2" s="204"/>
      <c r="W2" s="202"/>
      <c r="X2" s="203"/>
      <c r="Y2" s="203"/>
      <c r="Z2" s="208"/>
      <c r="AA2" s="204"/>
    </row>
    <row r="3" spans="1:227" ht="26.25" customHeight="1">
      <c r="A3" s="197" t="str">
        <f>【入力シート】参加申込書!$C$7</f>
        <v>単　独</v>
      </c>
      <c r="B3" s="197"/>
      <c r="C3" s="197"/>
      <c r="D3" s="197"/>
      <c r="E3" s="198" t="str">
        <f>参加申込書!$AP3</f>
        <v/>
      </c>
      <c r="F3" s="199"/>
      <c r="G3" s="199" t="str">
        <f>参加申込書!$AQ3</f>
        <v/>
      </c>
      <c r="H3" s="199"/>
      <c r="I3" s="199" t="str">
        <f>参加申込書!$AR3</f>
        <v/>
      </c>
      <c r="J3" s="199"/>
      <c r="K3" s="199" t="str">
        <f>参加申込書!$AS3</f>
        <v/>
      </c>
      <c r="L3" s="199"/>
      <c r="M3" s="199" t="str">
        <f>参加申込書!$AT3</f>
        <v/>
      </c>
      <c r="N3" s="215"/>
      <c r="P3" s="210"/>
      <c r="Q3" s="210"/>
      <c r="R3" s="210"/>
      <c r="S3" s="210"/>
      <c r="T3" s="205"/>
      <c r="U3" s="206"/>
      <c r="V3" s="207"/>
      <c r="W3" s="205"/>
      <c r="X3" s="206"/>
      <c r="Y3" s="206"/>
      <c r="Z3" s="209"/>
      <c r="AA3" s="207"/>
      <c r="AD3" s="255" t="s">
        <v>129</v>
      </c>
      <c r="AE3" s="256"/>
      <c r="AF3" s="256"/>
      <c r="AG3" s="256"/>
      <c r="AH3" s="256"/>
      <c r="AI3" s="256"/>
      <c r="AJ3" s="256"/>
      <c r="AK3" s="256"/>
      <c r="AL3" s="256"/>
      <c r="AM3" s="257"/>
      <c r="AO3" s="42" t="str">
        <f>IF(【入力シート】参加申込書!$C7="","",【入力シート】参加申込書!$C7)</f>
        <v>単　独</v>
      </c>
      <c r="AP3" s="108" t="str">
        <f>IF(【入力シート】参加申込書!C$8="","",【入力シート】参加申込書!C$8)</f>
        <v/>
      </c>
      <c r="AQ3" s="109" t="str">
        <f>IF(【入力シート】参加申込書!D$8="","",【入力シート】参加申込書!D$8)</f>
        <v/>
      </c>
      <c r="AR3" s="109" t="str">
        <f>IF(【入力シート】参加申込書!E$8="","",【入力シート】参加申込書!E$8)</f>
        <v/>
      </c>
      <c r="AS3" s="109" t="str">
        <f>IF(【入力シート】参加申込書!F$8="","",【入力シート】参加申込書!F$8)</f>
        <v/>
      </c>
      <c r="AT3" s="110" t="str">
        <f>IF(【入力シート】参加申込書!H$8="","",【入力シート】参加申込書!H$8)</f>
        <v/>
      </c>
      <c r="AU3" s="42" t="str">
        <f>IF(【入力シート】参加申込書!$C10="","",【入力シート】参加申込書!$C10)</f>
        <v>北　部</v>
      </c>
    </row>
    <row r="4" spans="1:227"/>
    <row r="5" spans="1:227" ht="18.75" customHeight="1">
      <c r="A5" s="217" t="str">
        <f>参加申込書!$AP5</f>
        <v>令和7年度 栃木県高等学校体育連盟北部支部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O5" s="253" t="s">
        <v>133</v>
      </c>
      <c r="AP5" s="112" t="str">
        <f>IF(【入力シート】参加申込書!$A4="","",【入力シート】参加申込書!$A4)</f>
        <v>令和7年度 栃木県高等学校体育連盟北部支部</v>
      </c>
    </row>
    <row r="6" spans="1:227" ht="18.75" customHeight="1">
      <c r="A6" s="217" t="str">
        <f>IF(参加申込書!$AP6="","参加申込書",参加申込書!$AP6&amp;" 参加申込書")</f>
        <v>総合体育大会バレーボール競技 参加申込書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O6" s="254"/>
      <c r="AP6" s="112" t="str">
        <f>IF(【入力シート】参加申込書!$A5="","",【入力シート】参加申込書!$A5)</f>
        <v>総合体育大会バレーボール競技</v>
      </c>
    </row>
    <row r="7" spans="1:227" ht="7.5" customHeight="1"/>
    <row r="8" spans="1:227" ht="18.75" customHeight="1">
      <c r="A8" s="211" t="s">
        <v>6</v>
      </c>
      <c r="B8" s="211"/>
      <c r="C8" s="211"/>
      <c r="D8" s="43" t="s">
        <v>7</v>
      </c>
      <c r="E8" s="214" t="str">
        <f>参加申込書!$AP8</f>
        <v/>
      </c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44"/>
      <c r="T8" s="211" t="s">
        <v>8</v>
      </c>
      <c r="U8" s="211"/>
      <c r="V8" s="211"/>
      <c r="W8" s="211"/>
      <c r="X8" s="43" t="s">
        <v>7</v>
      </c>
      <c r="Y8" s="216" t="str">
        <f>参加申込書!$AP9</f>
        <v/>
      </c>
      <c r="Z8" s="216"/>
      <c r="AA8" s="216"/>
      <c r="AE8" s="19" t="s">
        <v>139</v>
      </c>
      <c r="AF8" s="23" t="s">
        <v>140</v>
      </c>
      <c r="AG8" s="19" t="s">
        <v>136</v>
      </c>
      <c r="AH8" s="23" t="s">
        <v>137</v>
      </c>
      <c r="AI8" s="25" t="s">
        <v>21</v>
      </c>
      <c r="AJ8" s="19" t="s">
        <v>115</v>
      </c>
      <c r="AK8" s="23" t="s">
        <v>114</v>
      </c>
      <c r="AL8" s="25" t="s">
        <v>21</v>
      </c>
      <c r="AO8" s="45" t="s">
        <v>116</v>
      </c>
      <c r="AP8" s="112" t="str">
        <f>IF(【入力シート】参加申込書!$C12="","",【入力シート】参加申込書!$C12)</f>
        <v/>
      </c>
    </row>
    <row r="9" spans="1:227" ht="30" customHeight="1">
      <c r="A9" s="211" t="s">
        <v>9</v>
      </c>
      <c r="B9" s="211"/>
      <c r="C9" s="211"/>
      <c r="D9" s="43" t="s">
        <v>7</v>
      </c>
      <c r="E9" s="212" t="str">
        <f>参加申込書!$AI9</f>
        <v>　</v>
      </c>
      <c r="F9" s="212"/>
      <c r="G9" s="212"/>
      <c r="H9" s="212"/>
      <c r="I9" s="212"/>
      <c r="J9" s="212"/>
      <c r="K9" s="212"/>
      <c r="L9" s="46" t="s">
        <v>10</v>
      </c>
      <c r="M9" s="47"/>
      <c r="T9" s="211" t="s">
        <v>11</v>
      </c>
      <c r="U9" s="211"/>
      <c r="V9" s="211"/>
      <c r="W9" s="43" t="s">
        <v>7</v>
      </c>
      <c r="X9" s="213" t="str">
        <f>参加申込書!$AP10</f>
        <v/>
      </c>
      <c r="Y9" s="213"/>
      <c r="Z9" s="213"/>
      <c r="AA9" s="213"/>
      <c r="AC9" s="74">
        <f t="shared" ref="AC9:AD12" si="0">LEN(AE9)</f>
        <v>0</v>
      </c>
      <c r="AD9" s="75">
        <f t="shared" si="0"/>
        <v>0</v>
      </c>
      <c r="AE9" s="48" t="str">
        <f>SUBSTITUTE(SUBSTITUTE(【入力シート】参加申込書!$C17,"　", "")," ", "")</f>
        <v/>
      </c>
      <c r="AF9" s="49" t="str">
        <f>SUBSTITUTE(SUBSTITUTE(【入力シート】参加申込書!$D17,"　", "")," ", "")</f>
        <v/>
      </c>
      <c r="AG9" s="48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49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50" t="str">
        <f>IF(OR($AG9=0,$AH9=0),"",$AG9&amp;"　"&amp;$AH9)</f>
        <v>　</v>
      </c>
      <c r="AJ9" s="64" t="str">
        <f>SUBSTITUTE(SUBSTITUTE(【入力シート】参加申込書!$C21,"　", "")," ", "")</f>
        <v/>
      </c>
      <c r="AK9" s="65" t="str">
        <f>SUBSTITUTE(SUBSTITUTE(【入力シート】参加申込書!$D21,"　", "")," ", "")</f>
        <v/>
      </c>
      <c r="AL9" s="106"/>
      <c r="AM9"/>
      <c r="AO9" s="45" t="s">
        <v>134</v>
      </c>
      <c r="AP9" s="112" t="str">
        <f>IF(【入力シート】参加申込書!$C13="","",【入力シート】参加申込書!$C13)</f>
        <v/>
      </c>
    </row>
    <row r="10" spans="1:227" ht="30" customHeight="1">
      <c r="A10" s="211" t="s">
        <v>12</v>
      </c>
      <c r="B10" s="211"/>
      <c r="C10" s="211"/>
      <c r="D10" s="43" t="s">
        <v>7</v>
      </c>
      <c r="E10" s="212" t="str">
        <f>参加申込書!$AI10</f>
        <v>　</v>
      </c>
      <c r="F10" s="212"/>
      <c r="G10" s="212"/>
      <c r="H10" s="212"/>
      <c r="I10" s="212"/>
      <c r="J10" s="212"/>
      <c r="K10" s="212"/>
      <c r="L10" s="46" t="str">
        <f>IF($AO$3="合　同","","印")</f>
        <v>印</v>
      </c>
      <c r="M10" s="47"/>
      <c r="Q10" s="211" t="s">
        <v>13</v>
      </c>
      <c r="R10" s="211"/>
      <c r="S10" s="211"/>
      <c r="T10" s="43" t="s">
        <v>7</v>
      </c>
      <c r="U10" s="214" t="str">
        <f>参加申込書!$AL10</f>
        <v>　</v>
      </c>
      <c r="V10" s="214"/>
      <c r="W10" s="214"/>
      <c r="X10" s="214"/>
      <c r="Y10" s="214"/>
      <c r="Z10" s="214"/>
      <c r="AA10" s="214"/>
      <c r="AC10" s="76">
        <f t="shared" si="0"/>
        <v>0</v>
      </c>
      <c r="AD10" s="77">
        <f t="shared" si="0"/>
        <v>0</v>
      </c>
      <c r="AE10" s="48" t="str">
        <f>SUBSTITUTE(SUBSTITUTE(【入力シート】参加申込書!$C18,"　", "")," ", "")</f>
        <v/>
      </c>
      <c r="AF10" s="49" t="str">
        <f>SUBSTITUTE(SUBSTITUTE(【入力シート】参加申込書!$D18,"　", "")," ", "")</f>
        <v/>
      </c>
      <c r="AG10" s="48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49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50" t="str">
        <f>IF(OR($AG10=0,$AH10=0),"",$AG10&amp;"　"&amp;$AH10)</f>
        <v>　</v>
      </c>
      <c r="AJ10" s="48" t="str">
        <f>IF(LEN($AJ9)=1,$AJ9&amp;"　　",IF(LEN($AJ9)=2,LEFT($AJ9,1)&amp;"　"&amp;RIGHT($AJ9,1),$AJ9))</f>
        <v/>
      </c>
      <c r="AK10" s="49" t="str">
        <f>IF(LEN($AK9)=1,"　　"&amp;$AK9,IF(LEN($AK9)=2,LEFT($AK9,1)&amp;"　"&amp;RIGHT($AK9,1),$AK9))</f>
        <v/>
      </c>
      <c r="AL10" s="51" t="str">
        <f>IF(OR($AJ10=0,$AK10=0),"",$AJ10&amp;"　"&amp;$AK10)</f>
        <v>　</v>
      </c>
      <c r="AO10" s="45" t="s">
        <v>118</v>
      </c>
      <c r="AP10" s="112" t="str">
        <f>IF(【入力シート】参加申込書!$C14="","",【入力シート】参加申込書!$C14)</f>
        <v/>
      </c>
    </row>
    <row r="11" spans="1:227" ht="30" customHeight="1">
      <c r="A11" s="211" t="s">
        <v>14</v>
      </c>
      <c r="B11" s="211"/>
      <c r="C11" s="211"/>
      <c r="D11" s="43" t="s">
        <v>7</v>
      </c>
      <c r="E11" s="212" t="str">
        <f>参加申込書!$AI11</f>
        <v>　</v>
      </c>
      <c r="F11" s="212"/>
      <c r="G11" s="212"/>
      <c r="H11" s="212"/>
      <c r="I11" s="212"/>
      <c r="J11" s="212"/>
      <c r="K11" s="212"/>
      <c r="L11" s="52"/>
      <c r="M11" s="218" t="s">
        <v>15</v>
      </c>
      <c r="N11" s="218"/>
      <c r="O11" s="218"/>
      <c r="P11" s="43" t="s">
        <v>7</v>
      </c>
      <c r="Q11" s="212" t="str">
        <f>参加申込書!$AL11</f>
        <v>　</v>
      </c>
      <c r="R11" s="212"/>
      <c r="S11" s="212"/>
      <c r="T11" s="212"/>
      <c r="U11" s="212"/>
      <c r="V11" s="212"/>
      <c r="W11" s="107" t="s">
        <v>18</v>
      </c>
      <c r="X11" s="220" t="str">
        <f>参加申込書!$AM11</f>
        <v/>
      </c>
      <c r="Y11" s="220"/>
      <c r="Z11" s="220"/>
      <c r="AA11" s="104" t="s">
        <v>19</v>
      </c>
      <c r="AC11" s="76">
        <f t="shared" si="0"/>
        <v>0</v>
      </c>
      <c r="AD11" s="77">
        <f t="shared" si="0"/>
        <v>0</v>
      </c>
      <c r="AE11" s="48" t="str">
        <f>SUBSTITUTE(SUBSTITUTE(【入力シート】参加申込書!$C19,"　", "")," ", "")</f>
        <v/>
      </c>
      <c r="AF11" s="49" t="str">
        <f>SUBSTITUTE(SUBSTITUTE(【入力シート】参加申込書!$D19,"　", "")," ", "")</f>
        <v/>
      </c>
      <c r="AG11" s="48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49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50" t="str">
        <f>IF(OR($AG11=0,$AH11=0),"",$AG11&amp;"　"&amp;$AH11)</f>
        <v>　</v>
      </c>
      <c r="AJ11" s="48" t="str">
        <f>IF(LEN($AJ12)=1,$AJ12&amp;"　　",IF(LEN($AJ12)=2,LEFT($AJ12,1)&amp;"　"&amp;RIGHT($AJ12,1),$AJ12))</f>
        <v/>
      </c>
      <c r="AK11" s="49" t="str">
        <f>IF(LEN($AK12)=1,"　　"&amp;$AK12,IF(LEN($AK12)=2,LEFT($AK12,1)&amp;"　"&amp;RIGHT($AK12,1),$AK12))</f>
        <v/>
      </c>
      <c r="AL11" s="55" t="str">
        <f>IF(OR($AJ11=0,$AK11=0),"",$AJ11&amp;"　"&amp;$AK11)</f>
        <v>　</v>
      </c>
      <c r="AM11" s="111" t="str">
        <f>IF(【入力シート】参加申込書!$E22="","",【入力シート】参加申込書!$E22)</f>
        <v/>
      </c>
      <c r="AO11" s="253" t="s">
        <v>135</v>
      </c>
      <c r="AP11" s="112" t="str">
        <f>IF(【入力シート】参加申込書!$C24="","",【入力シート】参加申込書!$C24)</f>
        <v/>
      </c>
    </row>
    <row r="12" spans="1:227" ht="30" customHeight="1">
      <c r="A12" s="219" t="s">
        <v>16</v>
      </c>
      <c r="B12" s="219"/>
      <c r="C12" s="219"/>
      <c r="D12" s="52" t="s">
        <v>7</v>
      </c>
      <c r="E12" s="214" t="str">
        <f>参加申込書!$AI12</f>
        <v>　</v>
      </c>
      <c r="F12" s="214"/>
      <c r="G12" s="214"/>
      <c r="H12" s="214"/>
      <c r="I12" s="214"/>
      <c r="J12" s="214"/>
      <c r="K12" s="214"/>
      <c r="M12" s="211" t="s">
        <v>17</v>
      </c>
      <c r="N12" s="211"/>
      <c r="O12" s="211"/>
      <c r="P12" s="43" t="s">
        <v>7</v>
      </c>
      <c r="Q12" s="212" t="str">
        <f>参加申込書!$AP11</f>
        <v/>
      </c>
      <c r="R12" s="212"/>
      <c r="S12" s="212"/>
      <c r="T12" s="212"/>
      <c r="U12" s="212"/>
      <c r="V12" s="107" t="s">
        <v>18</v>
      </c>
      <c r="W12" s="220" t="str">
        <f>参加申込書!$AP12</f>
        <v/>
      </c>
      <c r="X12" s="220"/>
      <c r="Y12" s="220"/>
      <c r="Z12" s="220"/>
      <c r="AA12" s="104" t="s">
        <v>19</v>
      </c>
      <c r="AC12" s="78">
        <f t="shared" si="0"/>
        <v>0</v>
      </c>
      <c r="AD12" s="79">
        <f t="shared" si="0"/>
        <v>0</v>
      </c>
      <c r="AE12" s="53" t="str">
        <f>SUBSTITUTE(SUBSTITUTE(【入力シート】参加申込書!$C20,"　", "")," ", "")</f>
        <v/>
      </c>
      <c r="AF12" s="54" t="str">
        <f>SUBSTITUTE(SUBSTITUTE(【入力シート】参加申込書!$D20,"　", "")," ", "")</f>
        <v/>
      </c>
      <c r="AG12" s="53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54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55" t="str">
        <f>IF(OR($AG12=0,$AH12=0),"",$AG12&amp;"　"&amp;$AH12)</f>
        <v>　</v>
      </c>
      <c r="AJ12" s="66" t="str">
        <f>SUBSTITUTE(SUBSTITUTE(【入力シート】参加申込書!$C22,"　", "")," ", "")</f>
        <v/>
      </c>
      <c r="AK12" s="67" t="str">
        <f>SUBSTITUTE(SUBSTITUTE(【入力シート】参加申込書!$D22,"　", "")," ", "")</f>
        <v/>
      </c>
      <c r="AL12" s="106"/>
      <c r="AM12"/>
      <c r="AO12" s="254"/>
      <c r="AP12" s="112" t="str">
        <f>SUBSTITUTE(SUBSTITUTE(【入力シート】参加申込書!$C25,"　", "")," ", "")</f>
        <v/>
      </c>
    </row>
    <row r="13" spans="1:227" ht="7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P13" s="58"/>
      <c r="Q13" s="58"/>
      <c r="R13" s="58"/>
      <c r="S13" s="58"/>
      <c r="T13" s="58"/>
      <c r="U13" s="58"/>
      <c r="V13" s="58"/>
      <c r="W13" s="59"/>
      <c r="X13" s="59"/>
      <c r="Y13" s="59"/>
      <c r="Z13" s="59"/>
      <c r="AD13"/>
      <c r="AJ13"/>
      <c r="AK13"/>
      <c r="AL13"/>
      <c r="AM13"/>
    </row>
    <row r="14" spans="1:227">
      <c r="A14" s="221" t="s">
        <v>20</v>
      </c>
      <c r="B14" s="222"/>
      <c r="C14" s="223"/>
      <c r="D14" s="177" t="s">
        <v>21</v>
      </c>
      <c r="E14" s="177"/>
      <c r="F14" s="177"/>
      <c r="G14" s="177"/>
      <c r="H14" s="177"/>
      <c r="I14" s="177"/>
      <c r="J14" s="177"/>
      <c r="K14" s="177"/>
      <c r="L14" s="222" t="s">
        <v>22</v>
      </c>
      <c r="M14" s="222"/>
      <c r="N14" s="222"/>
      <c r="O14" s="176" t="s">
        <v>23</v>
      </c>
      <c r="P14" s="177"/>
      <c r="Q14" s="177"/>
      <c r="R14" s="241"/>
      <c r="S14" s="179" t="s">
        <v>215</v>
      </c>
      <c r="T14" s="180"/>
      <c r="U14" s="180"/>
      <c r="V14" s="181"/>
      <c r="W14" s="176" t="s">
        <v>24</v>
      </c>
      <c r="X14" s="177"/>
      <c r="Y14" s="177"/>
      <c r="Z14" s="177"/>
      <c r="AA14" s="178"/>
      <c r="AD14" s="26" t="s">
        <v>130</v>
      </c>
      <c r="AE14" s="23" t="s">
        <v>139</v>
      </c>
      <c r="AF14" s="23" t="s">
        <v>141</v>
      </c>
      <c r="AG14" s="23" t="s">
        <v>138</v>
      </c>
      <c r="AH14" s="23" t="s">
        <v>137</v>
      </c>
      <c r="AI14" s="23" t="s">
        <v>132</v>
      </c>
      <c r="AJ14" s="23" t="s">
        <v>22</v>
      </c>
      <c r="AK14" s="23" t="s">
        <v>131</v>
      </c>
      <c r="AL14" s="23" t="s">
        <v>215</v>
      </c>
      <c r="AM14" s="25" t="s">
        <v>24</v>
      </c>
      <c r="HS14" s="60"/>
    </row>
    <row r="15" spans="1:227" ht="11.25" customHeight="1">
      <c r="A15" s="224">
        <v>1</v>
      </c>
      <c r="B15" s="225"/>
      <c r="C15" s="226"/>
      <c r="D15" s="230" t="str">
        <f>参加申込書!$AI15</f>
        <v>　</v>
      </c>
      <c r="E15" s="231"/>
      <c r="F15" s="231"/>
      <c r="G15" s="231"/>
      <c r="H15" s="231"/>
      <c r="I15" s="231"/>
      <c r="J15" s="231"/>
      <c r="K15" s="232"/>
      <c r="L15" s="233" t="str">
        <f>参加申込書!$AJ15</f>
        <v/>
      </c>
      <c r="M15" s="234"/>
      <c r="N15" s="235"/>
      <c r="O15" s="239" t="str">
        <f>参加申込書!$AK15</f>
        <v/>
      </c>
      <c r="P15" s="240"/>
      <c r="Q15" s="240"/>
      <c r="R15" s="240"/>
      <c r="S15" s="167" t="str">
        <f>参加申込書!$AL15</f>
        <v/>
      </c>
      <c r="T15" s="168"/>
      <c r="U15" s="168"/>
      <c r="V15" s="169"/>
      <c r="W15" s="172" t="str">
        <f>参加申込書!$AM15</f>
        <v/>
      </c>
      <c r="X15" s="172"/>
      <c r="Y15" s="172"/>
      <c r="Z15" s="172"/>
      <c r="AA15" s="173"/>
      <c r="AD15" s="171">
        <v>1</v>
      </c>
      <c r="AE15" s="68" t="str">
        <f>SUBSTITUTE(SUBSTITUTE(【入力シート】参加申込書!$D28,"　", "")," ", "")</f>
        <v/>
      </c>
      <c r="AF15" s="68" t="str">
        <f>SUBSTITUTE(SUBSTITUTE(【入力シート】参加申込書!$E28,"　", "")," ", "")</f>
        <v/>
      </c>
      <c r="AG15" s="68">
        <f>LEN($AE16)</f>
        <v>0</v>
      </c>
      <c r="AH15" s="68">
        <f>LEN($AF16)</f>
        <v>0</v>
      </c>
      <c r="AI15" s="73" t="str">
        <f>$AE15&amp;"　"&amp;$AF15</f>
        <v>　</v>
      </c>
      <c r="AJ15" s="170" t="str">
        <f>IF(【入力シート】参加申込書!$F28="","",【入力シート】参加申込書!$F28)</f>
        <v/>
      </c>
      <c r="AK15" s="170" t="str">
        <f>IF(【入力シート】参加申込書!$G28="","",【入力シート】参加申込書!$G28)</f>
        <v/>
      </c>
      <c r="AL15" s="170" t="str">
        <f>IF(【入力シート】参加申込書!$H28="","",【入力シート】参加申込書!$H28)</f>
        <v/>
      </c>
      <c r="AM15" s="266" t="str">
        <f>IF(【入力シート】参加申込書!$I28="","",【入力シート】参加申込書!$I28)</f>
        <v/>
      </c>
      <c r="HS15" s="60"/>
    </row>
    <row r="16" spans="1:227" s="69" customFormat="1" ht="19.5" customHeight="1">
      <c r="A16" s="227"/>
      <c r="B16" s="228"/>
      <c r="C16" s="229"/>
      <c r="D16" s="251" t="str">
        <f>参加申込書!$AI16</f>
        <v>　</v>
      </c>
      <c r="E16" s="252"/>
      <c r="F16" s="252"/>
      <c r="G16" s="252"/>
      <c r="H16" s="252"/>
      <c r="I16" s="252"/>
      <c r="J16" s="252"/>
      <c r="K16" s="252"/>
      <c r="L16" s="236"/>
      <c r="M16" s="237"/>
      <c r="N16" s="238"/>
      <c r="O16" s="193"/>
      <c r="P16" s="194"/>
      <c r="Q16" s="194"/>
      <c r="R16" s="194"/>
      <c r="S16" s="164"/>
      <c r="T16" s="165"/>
      <c r="U16" s="165"/>
      <c r="V16" s="166"/>
      <c r="W16" s="174"/>
      <c r="X16" s="174"/>
      <c r="Y16" s="174"/>
      <c r="Z16" s="174"/>
      <c r="AA16" s="175"/>
      <c r="AB16" s="41"/>
      <c r="AC16" s="41">
        <v>24</v>
      </c>
      <c r="AD16" s="171"/>
      <c r="AE16" s="71" t="str">
        <f>SUBSTITUTE(SUBSTITUTE(【入力シート】参加申込書!$B28,"　", "")," ", "")</f>
        <v/>
      </c>
      <c r="AF16" s="71" t="str">
        <f>SUBSTITUTE(SUBSTITUTE(【入力シート】参加申込書!$C28,"　", "")," ", "")</f>
        <v/>
      </c>
      <c r="AG16" s="71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71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71" t="str">
        <f>IF(OR($AG16=0,$AH16=0),"",$AG16&amp;"　"&amp;$AH16)</f>
        <v>　</v>
      </c>
      <c r="AJ16" s="170"/>
      <c r="AK16" s="170"/>
      <c r="AL16" s="170"/>
      <c r="AM16" s="266"/>
      <c r="HS16" s="70"/>
    </row>
    <row r="17" spans="1:227" ht="11.25" customHeight="1">
      <c r="A17" s="242">
        <v>2</v>
      </c>
      <c r="B17" s="243"/>
      <c r="C17" s="244"/>
      <c r="D17" s="245" t="str">
        <f>参加申込書!$AI17</f>
        <v>　</v>
      </c>
      <c r="E17" s="246"/>
      <c r="F17" s="246"/>
      <c r="G17" s="246"/>
      <c r="H17" s="246"/>
      <c r="I17" s="246"/>
      <c r="J17" s="246"/>
      <c r="K17" s="247"/>
      <c r="L17" s="248" t="str">
        <f>参加申込書!$AJ17</f>
        <v/>
      </c>
      <c r="M17" s="249"/>
      <c r="N17" s="250"/>
      <c r="O17" s="189" t="str">
        <f>参加申込書!$AK17</f>
        <v/>
      </c>
      <c r="P17" s="190"/>
      <c r="Q17" s="190"/>
      <c r="R17" s="190"/>
      <c r="S17" s="164" t="str">
        <f>参加申込書!$AL17</f>
        <v/>
      </c>
      <c r="T17" s="165"/>
      <c r="U17" s="165"/>
      <c r="V17" s="166"/>
      <c r="W17" s="182" t="str">
        <f>参加申込書!$AM17</f>
        <v/>
      </c>
      <c r="X17" s="182"/>
      <c r="Y17" s="182"/>
      <c r="Z17" s="182"/>
      <c r="AA17" s="183"/>
      <c r="AD17" s="171">
        <v>2</v>
      </c>
      <c r="AE17" s="68" t="str">
        <f>SUBSTITUTE(SUBSTITUTE(【入力シート】参加申込書!$D29,"　", "")," ", "")</f>
        <v/>
      </c>
      <c r="AF17" s="68" t="str">
        <f>SUBSTITUTE(SUBSTITUTE(【入力シート】参加申込書!$E29,"　", "")," ", "")</f>
        <v/>
      </c>
      <c r="AG17" s="68">
        <f>LEN($AE18)</f>
        <v>0</v>
      </c>
      <c r="AH17" s="68">
        <f>LEN($AF18)</f>
        <v>0</v>
      </c>
      <c r="AI17" s="73" t="str">
        <f>$AE17&amp;"　"&amp;$AF17</f>
        <v>　</v>
      </c>
      <c r="AJ17" s="170" t="str">
        <f>IF(【入力シート】参加申込書!$F29="","",【入力シート】参加申込書!$F29)</f>
        <v/>
      </c>
      <c r="AK17" s="170" t="str">
        <f>IF(【入力シート】参加申込書!$G29="","",【入力シート】参加申込書!$G29)</f>
        <v/>
      </c>
      <c r="AL17" s="170" t="str">
        <f>IF(【入力シート】参加申込書!$H29="","",【入力シート】参加申込書!$H29)</f>
        <v/>
      </c>
      <c r="AM17" s="266" t="str">
        <f>IF(【入力シート】参加申込書!$I29="","",【入力シート】参加申込書!$I29)</f>
        <v/>
      </c>
      <c r="HS17" s="60"/>
    </row>
    <row r="18" spans="1:227" ht="19.5" customHeight="1">
      <c r="A18" s="227"/>
      <c r="B18" s="228"/>
      <c r="C18" s="229"/>
      <c r="D18" s="251" t="str">
        <f>参加申込書!$AI18</f>
        <v>　</v>
      </c>
      <c r="E18" s="252"/>
      <c r="F18" s="252"/>
      <c r="G18" s="252"/>
      <c r="H18" s="252"/>
      <c r="I18" s="252"/>
      <c r="J18" s="252"/>
      <c r="K18" s="252"/>
      <c r="L18" s="236"/>
      <c r="M18" s="237"/>
      <c r="N18" s="238"/>
      <c r="O18" s="193"/>
      <c r="P18" s="194"/>
      <c r="Q18" s="194"/>
      <c r="R18" s="194"/>
      <c r="S18" s="164"/>
      <c r="T18" s="165"/>
      <c r="U18" s="165"/>
      <c r="V18" s="166"/>
      <c r="W18" s="174"/>
      <c r="X18" s="174"/>
      <c r="Y18" s="174"/>
      <c r="Z18" s="174"/>
      <c r="AA18" s="175"/>
      <c r="AC18" s="41">
        <v>25</v>
      </c>
      <c r="AD18" s="171"/>
      <c r="AE18" s="71" t="str">
        <f>SUBSTITUTE(SUBSTITUTE(【入力シート】参加申込書!$B29,"　", "")," ", "")</f>
        <v/>
      </c>
      <c r="AF18" s="71" t="str">
        <f>SUBSTITUTE(SUBSTITUTE(【入力シート】参加申込書!$C29,"　", "")," ", "")</f>
        <v/>
      </c>
      <c r="AG18" s="71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71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71" t="str">
        <f>IF(OR($AG18=0,$AH18=0),"",$AG18&amp;"　"&amp;$AH18)</f>
        <v>　</v>
      </c>
      <c r="AJ18" s="170"/>
      <c r="AK18" s="170"/>
      <c r="AL18" s="170"/>
      <c r="AM18" s="266"/>
      <c r="HS18" s="60"/>
    </row>
    <row r="19" spans="1:227" ht="11.25" customHeight="1">
      <c r="A19" s="242">
        <v>3</v>
      </c>
      <c r="B19" s="243"/>
      <c r="C19" s="244"/>
      <c r="D19" s="245" t="str">
        <f>参加申込書!$AI19</f>
        <v>　</v>
      </c>
      <c r="E19" s="246"/>
      <c r="F19" s="246"/>
      <c r="G19" s="246"/>
      <c r="H19" s="246"/>
      <c r="I19" s="246"/>
      <c r="J19" s="246"/>
      <c r="K19" s="247"/>
      <c r="L19" s="248" t="str">
        <f>参加申込書!$AJ19</f>
        <v/>
      </c>
      <c r="M19" s="249"/>
      <c r="N19" s="250"/>
      <c r="O19" s="189" t="str">
        <f>参加申込書!$AK19</f>
        <v/>
      </c>
      <c r="P19" s="190"/>
      <c r="Q19" s="190"/>
      <c r="R19" s="190"/>
      <c r="S19" s="164" t="str">
        <f>参加申込書!$AL19</f>
        <v/>
      </c>
      <c r="T19" s="165"/>
      <c r="U19" s="165"/>
      <c r="V19" s="166"/>
      <c r="W19" s="182" t="str">
        <f>参加申込書!$AM19</f>
        <v/>
      </c>
      <c r="X19" s="182"/>
      <c r="Y19" s="182"/>
      <c r="Z19" s="182"/>
      <c r="AA19" s="183"/>
      <c r="AD19" s="171">
        <v>3</v>
      </c>
      <c r="AE19" s="68" t="str">
        <f>SUBSTITUTE(SUBSTITUTE(【入力シート】参加申込書!$D30,"　", "")," ", "")</f>
        <v/>
      </c>
      <c r="AF19" s="68" t="str">
        <f>SUBSTITUTE(SUBSTITUTE(【入力シート】参加申込書!$E30,"　", "")," ", "")</f>
        <v/>
      </c>
      <c r="AG19" s="68">
        <f>LEN($AE20)</f>
        <v>0</v>
      </c>
      <c r="AH19" s="68">
        <f>LEN($AF20)</f>
        <v>0</v>
      </c>
      <c r="AI19" s="73" t="str">
        <f>$AE19&amp;"　"&amp;$AF19</f>
        <v>　</v>
      </c>
      <c r="AJ19" s="170" t="str">
        <f>IF(【入力シート】参加申込書!$F30="","",【入力シート】参加申込書!$F30)</f>
        <v/>
      </c>
      <c r="AK19" s="170" t="str">
        <f>IF(【入力シート】参加申込書!$G30="","",【入力シート】参加申込書!$G30)</f>
        <v/>
      </c>
      <c r="AL19" s="170" t="str">
        <f>IF(【入力シート】参加申込書!$H30="","",【入力シート】参加申込書!$H30)</f>
        <v/>
      </c>
      <c r="AM19" s="266" t="str">
        <f>IF(【入力シート】参加申込書!$I30="","",【入力シート】参加申込書!$I30)</f>
        <v/>
      </c>
      <c r="HS19" s="60"/>
    </row>
    <row r="20" spans="1:227" ht="19.5" customHeight="1">
      <c r="A20" s="227"/>
      <c r="B20" s="228"/>
      <c r="C20" s="229"/>
      <c r="D20" s="251" t="str">
        <f>参加申込書!$AI20</f>
        <v>　</v>
      </c>
      <c r="E20" s="252"/>
      <c r="F20" s="252"/>
      <c r="G20" s="252"/>
      <c r="H20" s="252"/>
      <c r="I20" s="252"/>
      <c r="J20" s="252"/>
      <c r="K20" s="252"/>
      <c r="L20" s="236"/>
      <c r="M20" s="237"/>
      <c r="N20" s="238"/>
      <c r="O20" s="193"/>
      <c r="P20" s="194"/>
      <c r="Q20" s="194"/>
      <c r="R20" s="194"/>
      <c r="S20" s="164"/>
      <c r="T20" s="165"/>
      <c r="U20" s="165"/>
      <c r="V20" s="166"/>
      <c r="W20" s="174"/>
      <c r="X20" s="174"/>
      <c r="Y20" s="174"/>
      <c r="Z20" s="174"/>
      <c r="AA20" s="175"/>
      <c r="AC20" s="41">
        <v>26</v>
      </c>
      <c r="AD20" s="171"/>
      <c r="AE20" s="71" t="str">
        <f>SUBSTITUTE(SUBSTITUTE(【入力シート】参加申込書!$B30,"　", "")," ", "")</f>
        <v/>
      </c>
      <c r="AF20" s="71" t="str">
        <f>SUBSTITUTE(SUBSTITUTE(【入力シート】参加申込書!$C30,"　", "")," ", "")</f>
        <v/>
      </c>
      <c r="AG20" s="71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71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71" t="str">
        <f>IF(OR($AG20=0,$AH20=0),"",$AG20&amp;"　"&amp;$AH20)</f>
        <v>　</v>
      </c>
      <c r="AJ20" s="170"/>
      <c r="AK20" s="170"/>
      <c r="AL20" s="170"/>
      <c r="AM20" s="266"/>
      <c r="HS20" s="60"/>
    </row>
    <row r="21" spans="1:227" ht="11.25" customHeight="1">
      <c r="A21" s="242">
        <v>4</v>
      </c>
      <c r="B21" s="243"/>
      <c r="C21" s="244"/>
      <c r="D21" s="245" t="str">
        <f>参加申込書!$AI21</f>
        <v>　</v>
      </c>
      <c r="E21" s="246"/>
      <c r="F21" s="246"/>
      <c r="G21" s="246"/>
      <c r="H21" s="246"/>
      <c r="I21" s="246"/>
      <c r="J21" s="246"/>
      <c r="K21" s="247"/>
      <c r="L21" s="248" t="str">
        <f>参加申込書!$AJ21</f>
        <v/>
      </c>
      <c r="M21" s="249"/>
      <c r="N21" s="250"/>
      <c r="O21" s="189" t="str">
        <f>参加申込書!$AK21</f>
        <v/>
      </c>
      <c r="P21" s="190"/>
      <c r="Q21" s="190"/>
      <c r="R21" s="190"/>
      <c r="S21" s="164" t="str">
        <f>参加申込書!$AL21</f>
        <v/>
      </c>
      <c r="T21" s="165"/>
      <c r="U21" s="165"/>
      <c r="V21" s="166"/>
      <c r="W21" s="182" t="str">
        <f>参加申込書!$AM21</f>
        <v/>
      </c>
      <c r="X21" s="182"/>
      <c r="Y21" s="182"/>
      <c r="Z21" s="182"/>
      <c r="AA21" s="183"/>
      <c r="AD21" s="171">
        <v>4</v>
      </c>
      <c r="AE21" s="68" t="str">
        <f>SUBSTITUTE(SUBSTITUTE(【入力シート】参加申込書!$D31,"　", "")," ", "")</f>
        <v/>
      </c>
      <c r="AF21" s="68" t="str">
        <f>SUBSTITUTE(SUBSTITUTE(【入力シート】参加申込書!$E31,"　", "")," ", "")</f>
        <v/>
      </c>
      <c r="AG21" s="68">
        <f>LEN($AE22)</f>
        <v>0</v>
      </c>
      <c r="AH21" s="68">
        <f>LEN($AF22)</f>
        <v>0</v>
      </c>
      <c r="AI21" s="73" t="str">
        <f>$AE21&amp;"　"&amp;$AF21</f>
        <v>　</v>
      </c>
      <c r="AJ21" s="170" t="str">
        <f>IF(【入力シート】参加申込書!$F31="","",【入力シート】参加申込書!$F31)</f>
        <v/>
      </c>
      <c r="AK21" s="170" t="str">
        <f>IF(【入力シート】参加申込書!$G31="","",【入力シート】参加申込書!$G31)</f>
        <v/>
      </c>
      <c r="AL21" s="170" t="str">
        <f>IF(【入力シート】参加申込書!$H31="","",【入力シート】参加申込書!$H31)</f>
        <v/>
      </c>
      <c r="AM21" s="266" t="str">
        <f>IF(【入力シート】参加申込書!$I31="","",【入力シート】参加申込書!$I31)</f>
        <v/>
      </c>
      <c r="HS21" s="60"/>
    </row>
    <row r="22" spans="1:227" ht="19.5" customHeight="1">
      <c r="A22" s="227"/>
      <c r="B22" s="228"/>
      <c r="C22" s="229"/>
      <c r="D22" s="251" t="str">
        <f>参加申込書!$AI22</f>
        <v>　</v>
      </c>
      <c r="E22" s="252"/>
      <c r="F22" s="252"/>
      <c r="G22" s="252"/>
      <c r="H22" s="252"/>
      <c r="I22" s="252"/>
      <c r="J22" s="252"/>
      <c r="K22" s="252"/>
      <c r="L22" s="236"/>
      <c r="M22" s="237"/>
      <c r="N22" s="238"/>
      <c r="O22" s="193"/>
      <c r="P22" s="194"/>
      <c r="Q22" s="194"/>
      <c r="R22" s="194"/>
      <c r="S22" s="164"/>
      <c r="T22" s="165"/>
      <c r="U22" s="165"/>
      <c r="V22" s="166"/>
      <c r="W22" s="174"/>
      <c r="X22" s="174"/>
      <c r="Y22" s="174"/>
      <c r="Z22" s="174"/>
      <c r="AA22" s="175"/>
      <c r="AC22" s="41">
        <v>27</v>
      </c>
      <c r="AD22" s="171"/>
      <c r="AE22" s="71" t="str">
        <f>SUBSTITUTE(SUBSTITUTE(【入力シート】参加申込書!$B31,"　", "")," ", "")</f>
        <v/>
      </c>
      <c r="AF22" s="71" t="str">
        <f>SUBSTITUTE(SUBSTITUTE(【入力シート】参加申込書!$C31,"　", "")," ", "")</f>
        <v/>
      </c>
      <c r="AG22" s="71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71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71" t="str">
        <f>IF(OR($AG22=0,$AH22=0),"",$AG22&amp;"　"&amp;$AH22)</f>
        <v>　</v>
      </c>
      <c r="AJ22" s="170"/>
      <c r="AK22" s="170"/>
      <c r="AL22" s="170"/>
      <c r="AM22" s="266"/>
      <c r="HS22" s="60"/>
    </row>
    <row r="23" spans="1:227" ht="11.25" customHeight="1">
      <c r="A23" s="242">
        <v>5</v>
      </c>
      <c r="B23" s="243"/>
      <c r="C23" s="244"/>
      <c r="D23" s="245" t="str">
        <f>参加申込書!$AI23</f>
        <v>　</v>
      </c>
      <c r="E23" s="246"/>
      <c r="F23" s="246"/>
      <c r="G23" s="246"/>
      <c r="H23" s="246"/>
      <c r="I23" s="246"/>
      <c r="J23" s="246"/>
      <c r="K23" s="247"/>
      <c r="L23" s="248" t="str">
        <f>参加申込書!$AJ23</f>
        <v/>
      </c>
      <c r="M23" s="249"/>
      <c r="N23" s="250"/>
      <c r="O23" s="189" t="str">
        <f>参加申込書!$AK23</f>
        <v/>
      </c>
      <c r="P23" s="190"/>
      <c r="Q23" s="190"/>
      <c r="R23" s="190"/>
      <c r="S23" s="164" t="str">
        <f>参加申込書!$AL23</f>
        <v/>
      </c>
      <c r="T23" s="165"/>
      <c r="U23" s="165"/>
      <c r="V23" s="166"/>
      <c r="W23" s="182" t="str">
        <f>参加申込書!$AM23</f>
        <v/>
      </c>
      <c r="X23" s="182"/>
      <c r="Y23" s="182"/>
      <c r="Z23" s="182"/>
      <c r="AA23" s="183"/>
      <c r="AD23" s="171">
        <v>5</v>
      </c>
      <c r="AE23" s="68" t="str">
        <f>SUBSTITUTE(SUBSTITUTE(【入力シート】参加申込書!$D32,"　", "")," ", "")</f>
        <v/>
      </c>
      <c r="AF23" s="68" t="str">
        <f>SUBSTITUTE(SUBSTITUTE(【入力シート】参加申込書!$E32,"　", "")," ", "")</f>
        <v/>
      </c>
      <c r="AG23" s="68">
        <f>LEN($AE24)</f>
        <v>0</v>
      </c>
      <c r="AH23" s="68">
        <f>LEN($AF24)</f>
        <v>0</v>
      </c>
      <c r="AI23" s="73" t="str">
        <f>$AE23&amp;"　"&amp;$AF23</f>
        <v>　</v>
      </c>
      <c r="AJ23" s="170" t="str">
        <f>IF(【入力シート】参加申込書!$F32="","",【入力シート】参加申込書!$F32)</f>
        <v/>
      </c>
      <c r="AK23" s="170" t="str">
        <f>IF(【入力シート】参加申込書!$G32="","",【入力シート】参加申込書!$G32)</f>
        <v/>
      </c>
      <c r="AL23" s="170" t="str">
        <f>IF(【入力シート】参加申込書!$H32="","",【入力シート】参加申込書!$H32)</f>
        <v/>
      </c>
      <c r="AM23" s="266" t="str">
        <f>IF(【入力シート】参加申込書!$I32="","",【入力シート】参加申込書!$I32)</f>
        <v/>
      </c>
      <c r="HS23" s="60"/>
    </row>
    <row r="24" spans="1:227" ht="19.5" customHeight="1">
      <c r="A24" s="227"/>
      <c r="B24" s="228"/>
      <c r="C24" s="229"/>
      <c r="D24" s="251" t="str">
        <f>参加申込書!$AI24</f>
        <v>　</v>
      </c>
      <c r="E24" s="252"/>
      <c r="F24" s="252"/>
      <c r="G24" s="252"/>
      <c r="H24" s="252"/>
      <c r="I24" s="252"/>
      <c r="J24" s="252"/>
      <c r="K24" s="252"/>
      <c r="L24" s="236"/>
      <c r="M24" s="237"/>
      <c r="N24" s="238"/>
      <c r="O24" s="193"/>
      <c r="P24" s="194"/>
      <c r="Q24" s="194"/>
      <c r="R24" s="194"/>
      <c r="S24" s="164"/>
      <c r="T24" s="165"/>
      <c r="U24" s="165"/>
      <c r="V24" s="166"/>
      <c r="W24" s="174"/>
      <c r="X24" s="174"/>
      <c r="Y24" s="174"/>
      <c r="Z24" s="174"/>
      <c r="AA24" s="175"/>
      <c r="AC24" s="41">
        <v>28</v>
      </c>
      <c r="AD24" s="171"/>
      <c r="AE24" s="71" t="str">
        <f>SUBSTITUTE(SUBSTITUTE(【入力シート】参加申込書!$B32,"　", "")," ", "")</f>
        <v/>
      </c>
      <c r="AF24" s="71" t="str">
        <f>SUBSTITUTE(SUBSTITUTE(【入力シート】参加申込書!$C32,"　", "")," ", "")</f>
        <v/>
      </c>
      <c r="AG24" s="71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71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71" t="str">
        <f>IF(OR($AG24=0,$AH24=0),"",$AG24&amp;"　"&amp;$AH24)</f>
        <v>　</v>
      </c>
      <c r="AJ24" s="170"/>
      <c r="AK24" s="170"/>
      <c r="AL24" s="170"/>
      <c r="AM24" s="266"/>
      <c r="HS24" s="60"/>
    </row>
    <row r="25" spans="1:227" ht="11.25" customHeight="1">
      <c r="A25" s="242">
        <v>6</v>
      </c>
      <c r="B25" s="243"/>
      <c r="C25" s="244"/>
      <c r="D25" s="245" t="str">
        <f>参加申込書!$AI25</f>
        <v>　</v>
      </c>
      <c r="E25" s="246"/>
      <c r="F25" s="246"/>
      <c r="G25" s="246"/>
      <c r="H25" s="246"/>
      <c r="I25" s="246"/>
      <c r="J25" s="246"/>
      <c r="K25" s="247"/>
      <c r="L25" s="248" t="str">
        <f>参加申込書!$AJ25</f>
        <v/>
      </c>
      <c r="M25" s="249"/>
      <c r="N25" s="250"/>
      <c r="O25" s="189" t="str">
        <f>参加申込書!$AK25</f>
        <v/>
      </c>
      <c r="P25" s="190"/>
      <c r="Q25" s="190"/>
      <c r="R25" s="190"/>
      <c r="S25" s="164" t="str">
        <f>参加申込書!$AL25</f>
        <v/>
      </c>
      <c r="T25" s="165"/>
      <c r="U25" s="165"/>
      <c r="V25" s="166"/>
      <c r="W25" s="182" t="str">
        <f>参加申込書!$AM25</f>
        <v/>
      </c>
      <c r="X25" s="182"/>
      <c r="Y25" s="182"/>
      <c r="Z25" s="182"/>
      <c r="AA25" s="183"/>
      <c r="AD25" s="171">
        <v>6</v>
      </c>
      <c r="AE25" s="68" t="str">
        <f>SUBSTITUTE(SUBSTITUTE(【入力シート】参加申込書!$D33,"　", "")," ", "")</f>
        <v/>
      </c>
      <c r="AF25" s="68" t="str">
        <f>SUBSTITUTE(SUBSTITUTE(【入力シート】参加申込書!$E33,"　", "")," ", "")</f>
        <v/>
      </c>
      <c r="AG25" s="68">
        <f>LEN($AE26)</f>
        <v>0</v>
      </c>
      <c r="AH25" s="68">
        <f>LEN($AF26)</f>
        <v>0</v>
      </c>
      <c r="AI25" s="73" t="str">
        <f>$AE25&amp;"　"&amp;$AF25</f>
        <v>　</v>
      </c>
      <c r="AJ25" s="170" t="str">
        <f>IF(【入力シート】参加申込書!$F33="","",【入力シート】参加申込書!$F33)</f>
        <v/>
      </c>
      <c r="AK25" s="170" t="str">
        <f>IF(【入力シート】参加申込書!$G33="","",【入力シート】参加申込書!$G33)</f>
        <v/>
      </c>
      <c r="AL25" s="170" t="str">
        <f>IF(【入力シート】参加申込書!$H33="","",【入力シート】参加申込書!$H33)</f>
        <v/>
      </c>
      <c r="AM25" s="266" t="str">
        <f>IF(【入力シート】参加申込書!$I33="","",【入力シート】参加申込書!$I33)</f>
        <v/>
      </c>
    </row>
    <row r="26" spans="1:227" ht="19.5" customHeight="1">
      <c r="A26" s="227"/>
      <c r="B26" s="228"/>
      <c r="C26" s="229"/>
      <c r="D26" s="251" t="str">
        <f>参加申込書!$AI26</f>
        <v>　</v>
      </c>
      <c r="E26" s="252"/>
      <c r="F26" s="252"/>
      <c r="G26" s="252"/>
      <c r="H26" s="252"/>
      <c r="I26" s="252"/>
      <c r="J26" s="252"/>
      <c r="K26" s="252"/>
      <c r="L26" s="236"/>
      <c r="M26" s="237"/>
      <c r="N26" s="238"/>
      <c r="O26" s="193"/>
      <c r="P26" s="194"/>
      <c r="Q26" s="194"/>
      <c r="R26" s="194"/>
      <c r="S26" s="164"/>
      <c r="T26" s="165"/>
      <c r="U26" s="165"/>
      <c r="V26" s="166"/>
      <c r="W26" s="174"/>
      <c r="X26" s="174"/>
      <c r="Y26" s="174"/>
      <c r="Z26" s="174"/>
      <c r="AA26" s="175"/>
      <c r="AC26" s="41">
        <v>29</v>
      </c>
      <c r="AD26" s="171"/>
      <c r="AE26" s="71" t="str">
        <f>SUBSTITUTE(SUBSTITUTE(【入力シート】参加申込書!$B33,"　", "")," ", "")</f>
        <v/>
      </c>
      <c r="AF26" s="71" t="str">
        <f>SUBSTITUTE(SUBSTITUTE(【入力シート】参加申込書!$C33,"　", "")," ", "")</f>
        <v/>
      </c>
      <c r="AG26" s="71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71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71" t="str">
        <f>IF(OR($AG26=0,$AH26=0),"",$AG26&amp;"　"&amp;$AH26)</f>
        <v>　</v>
      </c>
      <c r="AJ26" s="170"/>
      <c r="AK26" s="170"/>
      <c r="AL26" s="170"/>
      <c r="AM26" s="266"/>
    </row>
    <row r="27" spans="1:227" ht="11.25" customHeight="1">
      <c r="A27" s="242">
        <v>7</v>
      </c>
      <c r="B27" s="243"/>
      <c r="C27" s="244"/>
      <c r="D27" s="245" t="str">
        <f>参加申込書!$AI27</f>
        <v>　</v>
      </c>
      <c r="E27" s="246"/>
      <c r="F27" s="246"/>
      <c r="G27" s="246"/>
      <c r="H27" s="246"/>
      <c r="I27" s="246"/>
      <c r="J27" s="246"/>
      <c r="K27" s="247"/>
      <c r="L27" s="248" t="str">
        <f>参加申込書!$AJ27</f>
        <v/>
      </c>
      <c r="M27" s="249"/>
      <c r="N27" s="250"/>
      <c r="O27" s="189" t="str">
        <f>参加申込書!$AK27</f>
        <v/>
      </c>
      <c r="P27" s="190"/>
      <c r="Q27" s="190"/>
      <c r="R27" s="190"/>
      <c r="S27" s="164" t="str">
        <f>参加申込書!$AL27</f>
        <v/>
      </c>
      <c r="T27" s="165"/>
      <c r="U27" s="165"/>
      <c r="V27" s="166"/>
      <c r="W27" s="182" t="str">
        <f>参加申込書!$AM27</f>
        <v/>
      </c>
      <c r="X27" s="182"/>
      <c r="Y27" s="182"/>
      <c r="Z27" s="182"/>
      <c r="AA27" s="183"/>
      <c r="AD27" s="171">
        <v>7</v>
      </c>
      <c r="AE27" s="68" t="str">
        <f>SUBSTITUTE(SUBSTITUTE(【入力シート】参加申込書!$D34,"　", "")," ", "")</f>
        <v/>
      </c>
      <c r="AF27" s="68" t="str">
        <f>SUBSTITUTE(SUBSTITUTE(【入力シート】参加申込書!$E34,"　", "")," ", "")</f>
        <v/>
      </c>
      <c r="AG27" s="68">
        <f>LEN($AE28)</f>
        <v>0</v>
      </c>
      <c r="AH27" s="68">
        <f>LEN($AF28)</f>
        <v>0</v>
      </c>
      <c r="AI27" s="73" t="str">
        <f>$AE27&amp;"　"&amp;$AF27</f>
        <v>　</v>
      </c>
      <c r="AJ27" s="170" t="str">
        <f>IF(【入力シート】参加申込書!$F34="","",【入力シート】参加申込書!$F34)</f>
        <v/>
      </c>
      <c r="AK27" s="170" t="str">
        <f>IF(【入力シート】参加申込書!$G34="","",【入力シート】参加申込書!$G34)</f>
        <v/>
      </c>
      <c r="AL27" s="170" t="str">
        <f>IF(【入力シート】参加申込書!$H34="","",【入力シート】参加申込書!$H34)</f>
        <v/>
      </c>
      <c r="AM27" s="266" t="str">
        <f>IF(【入力シート】参加申込書!$I34="","",【入力シート】参加申込書!$I34)</f>
        <v/>
      </c>
    </row>
    <row r="28" spans="1:227" ht="19.5" customHeight="1">
      <c r="A28" s="227"/>
      <c r="B28" s="228"/>
      <c r="C28" s="229"/>
      <c r="D28" s="251" t="str">
        <f>参加申込書!$AI28</f>
        <v>　</v>
      </c>
      <c r="E28" s="252"/>
      <c r="F28" s="252"/>
      <c r="G28" s="252"/>
      <c r="H28" s="252"/>
      <c r="I28" s="252"/>
      <c r="J28" s="252"/>
      <c r="K28" s="252"/>
      <c r="L28" s="236"/>
      <c r="M28" s="237"/>
      <c r="N28" s="238"/>
      <c r="O28" s="193"/>
      <c r="P28" s="194"/>
      <c r="Q28" s="194"/>
      <c r="R28" s="194"/>
      <c r="S28" s="164"/>
      <c r="T28" s="165"/>
      <c r="U28" s="165"/>
      <c r="V28" s="166"/>
      <c r="W28" s="174"/>
      <c r="X28" s="174"/>
      <c r="Y28" s="174"/>
      <c r="Z28" s="174"/>
      <c r="AA28" s="175"/>
      <c r="AC28" s="41">
        <v>30</v>
      </c>
      <c r="AD28" s="171"/>
      <c r="AE28" s="71" t="str">
        <f>SUBSTITUTE(SUBSTITUTE(【入力シート】参加申込書!$B34,"　", "")," ", "")</f>
        <v/>
      </c>
      <c r="AF28" s="71" t="str">
        <f>SUBSTITUTE(SUBSTITUTE(【入力シート】参加申込書!$C34,"　", "")," ", "")</f>
        <v/>
      </c>
      <c r="AG28" s="71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71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71" t="str">
        <f>IF(OR($AG28=0,$AH28=0),"",$AG28&amp;"　"&amp;$AH28)</f>
        <v>　</v>
      </c>
      <c r="AJ28" s="170"/>
      <c r="AK28" s="170"/>
      <c r="AL28" s="170"/>
      <c r="AM28" s="266"/>
    </row>
    <row r="29" spans="1:227" ht="11.25" customHeight="1">
      <c r="A29" s="242">
        <v>8</v>
      </c>
      <c r="B29" s="243"/>
      <c r="C29" s="244"/>
      <c r="D29" s="245" t="str">
        <f>参加申込書!$AI29</f>
        <v>　</v>
      </c>
      <c r="E29" s="246"/>
      <c r="F29" s="246"/>
      <c r="G29" s="246"/>
      <c r="H29" s="246"/>
      <c r="I29" s="246"/>
      <c r="J29" s="246"/>
      <c r="K29" s="247"/>
      <c r="L29" s="248" t="str">
        <f>参加申込書!$AJ29</f>
        <v/>
      </c>
      <c r="M29" s="249"/>
      <c r="N29" s="250"/>
      <c r="O29" s="189" t="str">
        <f>参加申込書!$AK29</f>
        <v/>
      </c>
      <c r="P29" s="190"/>
      <c r="Q29" s="190"/>
      <c r="R29" s="190"/>
      <c r="S29" s="164" t="str">
        <f>参加申込書!$AL29</f>
        <v/>
      </c>
      <c r="T29" s="165"/>
      <c r="U29" s="165"/>
      <c r="V29" s="166"/>
      <c r="W29" s="182" t="str">
        <f>参加申込書!$AM29</f>
        <v/>
      </c>
      <c r="X29" s="182"/>
      <c r="Y29" s="182"/>
      <c r="Z29" s="182"/>
      <c r="AA29" s="183"/>
      <c r="AD29" s="171">
        <v>8</v>
      </c>
      <c r="AE29" s="68" t="str">
        <f>SUBSTITUTE(SUBSTITUTE(【入力シート】参加申込書!$D35,"　", "")," ", "")</f>
        <v/>
      </c>
      <c r="AF29" s="68" t="str">
        <f>SUBSTITUTE(SUBSTITUTE(【入力シート】参加申込書!$E35,"　", "")," ", "")</f>
        <v/>
      </c>
      <c r="AG29" s="68">
        <f>LEN($AE30)</f>
        <v>0</v>
      </c>
      <c r="AH29" s="68">
        <f>LEN($AF30)</f>
        <v>0</v>
      </c>
      <c r="AI29" s="73" t="str">
        <f>$AE29&amp;"　"&amp;$AF29</f>
        <v>　</v>
      </c>
      <c r="AJ29" s="170" t="str">
        <f>IF(【入力シート】参加申込書!$F35="","",【入力シート】参加申込書!$F35)</f>
        <v/>
      </c>
      <c r="AK29" s="170" t="str">
        <f>IF(【入力シート】参加申込書!$G35="","",【入力シート】参加申込書!$G35)</f>
        <v/>
      </c>
      <c r="AL29" s="170" t="str">
        <f>IF(【入力シート】参加申込書!$H35="","",【入力シート】参加申込書!$H35)</f>
        <v/>
      </c>
      <c r="AM29" s="266" t="str">
        <f>IF(【入力シート】参加申込書!$I35="","",【入力シート】参加申込書!$I35)</f>
        <v/>
      </c>
    </row>
    <row r="30" spans="1:227" ht="19.5" customHeight="1">
      <c r="A30" s="227"/>
      <c r="B30" s="228"/>
      <c r="C30" s="229"/>
      <c r="D30" s="251" t="str">
        <f>参加申込書!$AI30</f>
        <v>　</v>
      </c>
      <c r="E30" s="252"/>
      <c r="F30" s="252"/>
      <c r="G30" s="252"/>
      <c r="H30" s="252"/>
      <c r="I30" s="252"/>
      <c r="J30" s="252"/>
      <c r="K30" s="252"/>
      <c r="L30" s="236"/>
      <c r="M30" s="237"/>
      <c r="N30" s="238"/>
      <c r="O30" s="193"/>
      <c r="P30" s="194"/>
      <c r="Q30" s="194"/>
      <c r="R30" s="194"/>
      <c r="S30" s="164"/>
      <c r="T30" s="165"/>
      <c r="U30" s="165"/>
      <c r="V30" s="166"/>
      <c r="W30" s="174"/>
      <c r="X30" s="174"/>
      <c r="Y30" s="174"/>
      <c r="Z30" s="174"/>
      <c r="AA30" s="175"/>
      <c r="AC30" s="41">
        <v>31</v>
      </c>
      <c r="AD30" s="171"/>
      <c r="AE30" s="71" t="str">
        <f>SUBSTITUTE(SUBSTITUTE(【入力シート】参加申込書!$B35,"　", "")," ", "")</f>
        <v/>
      </c>
      <c r="AF30" s="71" t="str">
        <f>SUBSTITUTE(SUBSTITUTE(【入力シート】参加申込書!$C35,"　", "")," ", "")</f>
        <v/>
      </c>
      <c r="AG30" s="71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71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71" t="str">
        <f>IF(OR($AG30=0,$AH30=0),"",$AG30&amp;"　"&amp;$AH30)</f>
        <v>　</v>
      </c>
      <c r="AJ30" s="170"/>
      <c r="AK30" s="170"/>
      <c r="AL30" s="170"/>
      <c r="AM30" s="266"/>
    </row>
    <row r="31" spans="1:227" ht="11.25" customHeight="1">
      <c r="A31" s="242">
        <v>9</v>
      </c>
      <c r="B31" s="243"/>
      <c r="C31" s="244"/>
      <c r="D31" s="245" t="str">
        <f>参加申込書!$AI31</f>
        <v>　</v>
      </c>
      <c r="E31" s="246"/>
      <c r="F31" s="246"/>
      <c r="G31" s="246"/>
      <c r="H31" s="246"/>
      <c r="I31" s="246"/>
      <c r="J31" s="246"/>
      <c r="K31" s="247"/>
      <c r="L31" s="248" t="str">
        <f>参加申込書!$AJ31</f>
        <v/>
      </c>
      <c r="M31" s="249"/>
      <c r="N31" s="250"/>
      <c r="O31" s="189" t="str">
        <f>参加申込書!$AK31</f>
        <v/>
      </c>
      <c r="P31" s="190"/>
      <c r="Q31" s="190"/>
      <c r="R31" s="190"/>
      <c r="S31" s="164" t="str">
        <f>参加申込書!$AL31</f>
        <v/>
      </c>
      <c r="T31" s="165"/>
      <c r="U31" s="165"/>
      <c r="V31" s="166"/>
      <c r="W31" s="182" t="str">
        <f>参加申込書!$AM31</f>
        <v/>
      </c>
      <c r="X31" s="182"/>
      <c r="Y31" s="182"/>
      <c r="Z31" s="182"/>
      <c r="AA31" s="183"/>
      <c r="AD31" s="171">
        <v>9</v>
      </c>
      <c r="AE31" s="68" t="str">
        <f>SUBSTITUTE(SUBSTITUTE(【入力シート】参加申込書!$D36,"　", "")," ", "")</f>
        <v/>
      </c>
      <c r="AF31" s="68" t="str">
        <f>SUBSTITUTE(SUBSTITUTE(【入力シート】参加申込書!$E36,"　", "")," ", "")</f>
        <v/>
      </c>
      <c r="AG31" s="68">
        <f>LEN($AE32)</f>
        <v>0</v>
      </c>
      <c r="AH31" s="68">
        <f>LEN($AF32)</f>
        <v>0</v>
      </c>
      <c r="AI31" s="73" t="str">
        <f>$AE31&amp;"　"&amp;$AF31</f>
        <v>　</v>
      </c>
      <c r="AJ31" s="170" t="str">
        <f>IF(【入力シート】参加申込書!$F36="","",【入力シート】参加申込書!$F36)</f>
        <v/>
      </c>
      <c r="AK31" s="170" t="str">
        <f>IF(【入力シート】参加申込書!$G36="","",【入力シート】参加申込書!$G36)</f>
        <v/>
      </c>
      <c r="AL31" s="170" t="str">
        <f>IF(【入力シート】参加申込書!$H36="","",【入力シート】参加申込書!$H36)</f>
        <v/>
      </c>
      <c r="AM31" s="266" t="str">
        <f>IF(【入力シート】参加申込書!$I36="","",【入力シート】参加申込書!$I36)</f>
        <v/>
      </c>
    </row>
    <row r="32" spans="1:227" ht="19.5" customHeight="1">
      <c r="A32" s="227"/>
      <c r="B32" s="228"/>
      <c r="C32" s="229"/>
      <c r="D32" s="251" t="str">
        <f>参加申込書!$AI32</f>
        <v>　</v>
      </c>
      <c r="E32" s="252"/>
      <c r="F32" s="252"/>
      <c r="G32" s="252"/>
      <c r="H32" s="252"/>
      <c r="I32" s="252"/>
      <c r="J32" s="252"/>
      <c r="K32" s="252"/>
      <c r="L32" s="236"/>
      <c r="M32" s="237"/>
      <c r="N32" s="238"/>
      <c r="O32" s="193"/>
      <c r="P32" s="194"/>
      <c r="Q32" s="194"/>
      <c r="R32" s="194"/>
      <c r="S32" s="164"/>
      <c r="T32" s="165"/>
      <c r="U32" s="165"/>
      <c r="V32" s="166"/>
      <c r="W32" s="174"/>
      <c r="X32" s="174"/>
      <c r="Y32" s="174"/>
      <c r="Z32" s="174"/>
      <c r="AA32" s="175"/>
      <c r="AC32" s="41">
        <v>32</v>
      </c>
      <c r="AD32" s="171"/>
      <c r="AE32" s="71" t="str">
        <f>SUBSTITUTE(SUBSTITUTE(【入力シート】参加申込書!$B36,"　", "")," ", "")</f>
        <v/>
      </c>
      <c r="AF32" s="71" t="str">
        <f>SUBSTITUTE(SUBSTITUTE(【入力シート】参加申込書!$C36,"　", "")," ", "")</f>
        <v/>
      </c>
      <c r="AG32" s="71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71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71" t="str">
        <f>IF(OR($AG32=0,$AH32=0),"",$AG32&amp;"　"&amp;$AH32)</f>
        <v>　</v>
      </c>
      <c r="AJ32" s="170"/>
      <c r="AK32" s="170"/>
      <c r="AL32" s="170"/>
      <c r="AM32" s="266"/>
    </row>
    <row r="33" spans="1:39" ht="11.25" customHeight="1">
      <c r="A33" s="242">
        <v>10</v>
      </c>
      <c r="B33" s="243"/>
      <c r="C33" s="244"/>
      <c r="D33" s="245" t="str">
        <f>参加申込書!$AI33</f>
        <v>　</v>
      </c>
      <c r="E33" s="246"/>
      <c r="F33" s="246"/>
      <c r="G33" s="246"/>
      <c r="H33" s="246"/>
      <c r="I33" s="246"/>
      <c r="J33" s="246"/>
      <c r="K33" s="247"/>
      <c r="L33" s="248" t="str">
        <f>参加申込書!$AJ33</f>
        <v/>
      </c>
      <c r="M33" s="249"/>
      <c r="N33" s="250"/>
      <c r="O33" s="189" t="str">
        <f>参加申込書!$AK33</f>
        <v/>
      </c>
      <c r="P33" s="190"/>
      <c r="Q33" s="190"/>
      <c r="R33" s="190"/>
      <c r="S33" s="164" t="str">
        <f>参加申込書!$AL33</f>
        <v/>
      </c>
      <c r="T33" s="165"/>
      <c r="U33" s="165"/>
      <c r="V33" s="166"/>
      <c r="W33" s="182" t="str">
        <f>参加申込書!$AM33</f>
        <v/>
      </c>
      <c r="X33" s="182"/>
      <c r="Y33" s="182"/>
      <c r="Z33" s="182"/>
      <c r="AA33" s="183"/>
      <c r="AD33" s="171">
        <v>10</v>
      </c>
      <c r="AE33" s="68" t="str">
        <f>SUBSTITUTE(SUBSTITUTE(【入力シート】参加申込書!$D37,"　", "")," ", "")</f>
        <v/>
      </c>
      <c r="AF33" s="68" t="str">
        <f>SUBSTITUTE(SUBSTITUTE(【入力シート】参加申込書!$E37,"　", "")," ", "")</f>
        <v/>
      </c>
      <c r="AG33" s="68">
        <f>LEN($AE34)</f>
        <v>0</v>
      </c>
      <c r="AH33" s="68">
        <f>LEN($AF34)</f>
        <v>0</v>
      </c>
      <c r="AI33" s="73" t="str">
        <f>$AE33&amp;"　"&amp;$AF33</f>
        <v>　</v>
      </c>
      <c r="AJ33" s="170" t="str">
        <f>IF(【入力シート】参加申込書!$F37="","",【入力シート】参加申込書!$F37)</f>
        <v/>
      </c>
      <c r="AK33" s="170" t="str">
        <f>IF(【入力シート】参加申込書!$G37="","",【入力シート】参加申込書!$G37)</f>
        <v/>
      </c>
      <c r="AL33" s="170" t="str">
        <f>IF(【入力シート】参加申込書!$H37="","",【入力シート】参加申込書!$H37)</f>
        <v/>
      </c>
      <c r="AM33" s="266" t="str">
        <f>IF(【入力シート】参加申込書!$I37="","",【入力シート】参加申込書!$I37)</f>
        <v/>
      </c>
    </row>
    <row r="34" spans="1:39" ht="19.5" customHeight="1">
      <c r="A34" s="227"/>
      <c r="B34" s="228"/>
      <c r="C34" s="229"/>
      <c r="D34" s="251" t="str">
        <f>参加申込書!$AI34</f>
        <v>　</v>
      </c>
      <c r="E34" s="252"/>
      <c r="F34" s="252"/>
      <c r="G34" s="252"/>
      <c r="H34" s="252"/>
      <c r="I34" s="252"/>
      <c r="J34" s="252"/>
      <c r="K34" s="252"/>
      <c r="L34" s="236"/>
      <c r="M34" s="237"/>
      <c r="N34" s="238"/>
      <c r="O34" s="193"/>
      <c r="P34" s="194"/>
      <c r="Q34" s="194"/>
      <c r="R34" s="194"/>
      <c r="S34" s="164"/>
      <c r="T34" s="165"/>
      <c r="U34" s="165"/>
      <c r="V34" s="166"/>
      <c r="W34" s="174"/>
      <c r="X34" s="174"/>
      <c r="Y34" s="174"/>
      <c r="Z34" s="174"/>
      <c r="AA34" s="175"/>
      <c r="AC34" s="41">
        <v>33</v>
      </c>
      <c r="AD34" s="171"/>
      <c r="AE34" s="71" t="str">
        <f>SUBSTITUTE(SUBSTITUTE(【入力シート】参加申込書!$B37,"　", "")," ", "")</f>
        <v/>
      </c>
      <c r="AF34" s="71" t="str">
        <f>SUBSTITUTE(SUBSTITUTE(【入力シート】参加申込書!$C37,"　", "")," ", "")</f>
        <v/>
      </c>
      <c r="AG34" s="71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71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71" t="str">
        <f>IF(OR($AG34=0,$AH34=0),"",$AG34&amp;"　"&amp;$AH34)</f>
        <v>　</v>
      </c>
      <c r="AJ34" s="170"/>
      <c r="AK34" s="170"/>
      <c r="AL34" s="170"/>
      <c r="AM34" s="266"/>
    </row>
    <row r="35" spans="1:39" ht="11.25" customHeight="1">
      <c r="A35" s="242">
        <v>11</v>
      </c>
      <c r="B35" s="243"/>
      <c r="C35" s="244"/>
      <c r="D35" s="245" t="str">
        <f>参加申込書!$AI35</f>
        <v>　</v>
      </c>
      <c r="E35" s="246"/>
      <c r="F35" s="246"/>
      <c r="G35" s="246"/>
      <c r="H35" s="246"/>
      <c r="I35" s="246"/>
      <c r="J35" s="246"/>
      <c r="K35" s="247"/>
      <c r="L35" s="248" t="str">
        <f>参加申込書!$AJ35</f>
        <v/>
      </c>
      <c r="M35" s="249"/>
      <c r="N35" s="250"/>
      <c r="O35" s="189" t="str">
        <f>参加申込書!$AK35</f>
        <v/>
      </c>
      <c r="P35" s="190"/>
      <c r="Q35" s="190"/>
      <c r="R35" s="190"/>
      <c r="S35" s="164" t="str">
        <f>参加申込書!$AL35</f>
        <v/>
      </c>
      <c r="T35" s="165"/>
      <c r="U35" s="165"/>
      <c r="V35" s="166"/>
      <c r="W35" s="182" t="str">
        <f>参加申込書!$AM35</f>
        <v/>
      </c>
      <c r="X35" s="182"/>
      <c r="Y35" s="182"/>
      <c r="Z35" s="182"/>
      <c r="AA35" s="183"/>
      <c r="AD35" s="171">
        <v>11</v>
      </c>
      <c r="AE35" s="68" t="str">
        <f>SUBSTITUTE(SUBSTITUTE(【入力シート】参加申込書!$D38,"　", "")," ", "")</f>
        <v/>
      </c>
      <c r="AF35" s="68" t="str">
        <f>SUBSTITUTE(SUBSTITUTE(【入力シート】参加申込書!$E38,"　", "")," ", "")</f>
        <v/>
      </c>
      <c r="AG35" s="68">
        <f>LEN($AE36)</f>
        <v>0</v>
      </c>
      <c r="AH35" s="68">
        <f>LEN($AF36)</f>
        <v>0</v>
      </c>
      <c r="AI35" s="73" t="str">
        <f>$AE35&amp;"　"&amp;$AF35</f>
        <v>　</v>
      </c>
      <c r="AJ35" s="170" t="str">
        <f>IF(【入力シート】参加申込書!$F38="","",【入力シート】参加申込書!$F38)</f>
        <v/>
      </c>
      <c r="AK35" s="170" t="str">
        <f>IF(【入力シート】参加申込書!$G38="","",【入力シート】参加申込書!$G38)</f>
        <v/>
      </c>
      <c r="AL35" s="170" t="str">
        <f>IF(【入力シート】参加申込書!$H38="","",【入力シート】参加申込書!$H38)</f>
        <v/>
      </c>
      <c r="AM35" s="266" t="str">
        <f>IF(【入力シート】参加申込書!$I38="","",【入力シート】参加申込書!$I38)</f>
        <v/>
      </c>
    </row>
    <row r="36" spans="1:39" ht="19.5" customHeight="1">
      <c r="A36" s="227"/>
      <c r="B36" s="228"/>
      <c r="C36" s="229"/>
      <c r="D36" s="251" t="str">
        <f>参加申込書!$AI36</f>
        <v>　</v>
      </c>
      <c r="E36" s="252"/>
      <c r="F36" s="252"/>
      <c r="G36" s="252"/>
      <c r="H36" s="252"/>
      <c r="I36" s="252"/>
      <c r="J36" s="252"/>
      <c r="K36" s="252"/>
      <c r="L36" s="236"/>
      <c r="M36" s="237"/>
      <c r="N36" s="238"/>
      <c r="O36" s="193"/>
      <c r="P36" s="194"/>
      <c r="Q36" s="194"/>
      <c r="R36" s="194"/>
      <c r="S36" s="164"/>
      <c r="T36" s="165"/>
      <c r="U36" s="165"/>
      <c r="V36" s="166"/>
      <c r="W36" s="174"/>
      <c r="X36" s="174"/>
      <c r="Y36" s="174"/>
      <c r="Z36" s="174"/>
      <c r="AA36" s="175"/>
      <c r="AC36" s="41">
        <v>34</v>
      </c>
      <c r="AD36" s="171"/>
      <c r="AE36" s="71" t="str">
        <f>SUBSTITUTE(SUBSTITUTE(【入力シート】参加申込書!$B38,"　", "")," ", "")</f>
        <v/>
      </c>
      <c r="AF36" s="71" t="str">
        <f>SUBSTITUTE(SUBSTITUTE(【入力シート】参加申込書!$C38,"　", "")," ", "")</f>
        <v/>
      </c>
      <c r="AG36" s="71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71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71" t="str">
        <f>IF(OR($AG36=0,$AH36=0),"",$AG36&amp;"　"&amp;$AH36)</f>
        <v>　</v>
      </c>
      <c r="AJ36" s="170"/>
      <c r="AK36" s="170"/>
      <c r="AL36" s="170"/>
      <c r="AM36" s="266"/>
    </row>
    <row r="37" spans="1:39" ht="11.25" customHeight="1">
      <c r="A37" s="242">
        <v>12</v>
      </c>
      <c r="B37" s="243"/>
      <c r="C37" s="244"/>
      <c r="D37" s="245" t="str">
        <f>参加申込書!$AI37</f>
        <v>　</v>
      </c>
      <c r="E37" s="246"/>
      <c r="F37" s="246"/>
      <c r="G37" s="246"/>
      <c r="H37" s="246"/>
      <c r="I37" s="246"/>
      <c r="J37" s="246"/>
      <c r="K37" s="247"/>
      <c r="L37" s="248" t="str">
        <f>参加申込書!$AJ37</f>
        <v/>
      </c>
      <c r="M37" s="249"/>
      <c r="N37" s="250"/>
      <c r="O37" s="189" t="str">
        <f>参加申込書!$AK37</f>
        <v/>
      </c>
      <c r="P37" s="190"/>
      <c r="Q37" s="190"/>
      <c r="R37" s="190"/>
      <c r="S37" s="164" t="str">
        <f>参加申込書!$AL37</f>
        <v/>
      </c>
      <c r="T37" s="165"/>
      <c r="U37" s="165"/>
      <c r="V37" s="166"/>
      <c r="W37" s="182" t="str">
        <f>参加申込書!$AM37</f>
        <v/>
      </c>
      <c r="X37" s="182"/>
      <c r="Y37" s="182"/>
      <c r="Z37" s="182"/>
      <c r="AA37" s="183"/>
      <c r="AD37" s="171">
        <v>12</v>
      </c>
      <c r="AE37" s="68" t="str">
        <f>SUBSTITUTE(SUBSTITUTE(【入力シート】参加申込書!$D39,"　", "")," ", "")</f>
        <v/>
      </c>
      <c r="AF37" s="68" t="str">
        <f>SUBSTITUTE(SUBSTITUTE(【入力シート】参加申込書!$E39,"　", "")," ", "")</f>
        <v/>
      </c>
      <c r="AG37" s="68">
        <f>LEN($AE38)</f>
        <v>0</v>
      </c>
      <c r="AH37" s="68">
        <f>LEN($AF38)</f>
        <v>0</v>
      </c>
      <c r="AI37" s="73" t="str">
        <f>$AE37&amp;"　"&amp;$AF37</f>
        <v>　</v>
      </c>
      <c r="AJ37" s="170" t="str">
        <f>IF(【入力シート】参加申込書!$F39="","",【入力シート】参加申込書!$F39)</f>
        <v/>
      </c>
      <c r="AK37" s="170" t="str">
        <f>IF(【入力シート】参加申込書!$G39="","",【入力シート】参加申込書!$G39)</f>
        <v/>
      </c>
      <c r="AL37" s="170" t="str">
        <f>IF(【入力シート】参加申込書!$H39="","",【入力シート】参加申込書!$H39)</f>
        <v/>
      </c>
      <c r="AM37" s="266" t="str">
        <f>IF(【入力シート】参加申込書!$I39="","",【入力シート】参加申込書!$I39)</f>
        <v/>
      </c>
    </row>
    <row r="38" spans="1:39" ht="19.5" customHeight="1">
      <c r="A38" s="227"/>
      <c r="B38" s="228"/>
      <c r="C38" s="229"/>
      <c r="D38" s="251" t="str">
        <f>参加申込書!$AI38</f>
        <v>　</v>
      </c>
      <c r="E38" s="252"/>
      <c r="F38" s="252"/>
      <c r="G38" s="252"/>
      <c r="H38" s="252"/>
      <c r="I38" s="252"/>
      <c r="J38" s="252"/>
      <c r="K38" s="252"/>
      <c r="L38" s="236"/>
      <c r="M38" s="237"/>
      <c r="N38" s="238"/>
      <c r="O38" s="193"/>
      <c r="P38" s="194"/>
      <c r="Q38" s="194"/>
      <c r="R38" s="194"/>
      <c r="S38" s="164"/>
      <c r="T38" s="165"/>
      <c r="U38" s="165"/>
      <c r="V38" s="166"/>
      <c r="W38" s="174"/>
      <c r="X38" s="174"/>
      <c r="Y38" s="174"/>
      <c r="Z38" s="174"/>
      <c r="AA38" s="175"/>
      <c r="AC38" s="41">
        <v>35</v>
      </c>
      <c r="AD38" s="171"/>
      <c r="AE38" s="71" t="str">
        <f>SUBSTITUTE(SUBSTITUTE(【入力シート】参加申込書!$B39,"　", "")," ", "")</f>
        <v/>
      </c>
      <c r="AF38" s="71" t="str">
        <f>SUBSTITUTE(SUBSTITUTE(【入力シート】参加申込書!$C39,"　", "")," ", "")</f>
        <v/>
      </c>
      <c r="AG38" s="71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71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71" t="str">
        <f>IF(OR($AG38=0,$AH38=0),"",$AG38&amp;"　"&amp;$AH38)</f>
        <v>　</v>
      </c>
      <c r="AJ38" s="170"/>
      <c r="AK38" s="170"/>
      <c r="AL38" s="170"/>
      <c r="AM38" s="266"/>
    </row>
    <row r="39" spans="1:39" ht="11.25" customHeight="1">
      <c r="A39" s="242">
        <v>13</v>
      </c>
      <c r="B39" s="243"/>
      <c r="C39" s="244"/>
      <c r="D39" s="245" t="str">
        <f>参加申込書!$AI39</f>
        <v>　</v>
      </c>
      <c r="E39" s="246"/>
      <c r="F39" s="246"/>
      <c r="G39" s="246"/>
      <c r="H39" s="246"/>
      <c r="I39" s="246"/>
      <c r="J39" s="246"/>
      <c r="K39" s="247"/>
      <c r="L39" s="248" t="str">
        <f>参加申込書!$AJ39</f>
        <v/>
      </c>
      <c r="M39" s="249"/>
      <c r="N39" s="250"/>
      <c r="O39" s="189" t="str">
        <f>参加申込書!$AK39</f>
        <v/>
      </c>
      <c r="P39" s="190"/>
      <c r="Q39" s="190"/>
      <c r="R39" s="190"/>
      <c r="S39" s="164" t="str">
        <f>参加申込書!$AL39</f>
        <v/>
      </c>
      <c r="T39" s="165"/>
      <c r="U39" s="165"/>
      <c r="V39" s="166"/>
      <c r="W39" s="182" t="str">
        <f>参加申込書!$AM39</f>
        <v/>
      </c>
      <c r="X39" s="182"/>
      <c r="Y39" s="182"/>
      <c r="Z39" s="182"/>
      <c r="AA39" s="183"/>
      <c r="AD39" s="171">
        <v>13</v>
      </c>
      <c r="AE39" s="68" t="str">
        <f>SUBSTITUTE(SUBSTITUTE(【入力シート】参加申込書!$D40,"　", "")," ", "")</f>
        <v/>
      </c>
      <c r="AF39" s="68" t="str">
        <f>SUBSTITUTE(SUBSTITUTE(【入力シート】参加申込書!$E40,"　", "")," ", "")</f>
        <v/>
      </c>
      <c r="AG39" s="68">
        <f>LEN($AE40)</f>
        <v>0</v>
      </c>
      <c r="AH39" s="68">
        <f>LEN($AF40)</f>
        <v>0</v>
      </c>
      <c r="AI39" s="73" t="str">
        <f>$AE39&amp;"　"&amp;$AF39</f>
        <v>　</v>
      </c>
      <c r="AJ39" s="170" t="str">
        <f>IF(【入力シート】参加申込書!$F40="","",【入力シート】参加申込書!$F40)</f>
        <v/>
      </c>
      <c r="AK39" s="170" t="str">
        <f>IF(【入力シート】参加申込書!$G40="","",【入力シート】参加申込書!$G40)</f>
        <v/>
      </c>
      <c r="AL39" s="170" t="str">
        <f>IF(【入力シート】参加申込書!$H40="","",【入力シート】参加申込書!$H40)</f>
        <v/>
      </c>
      <c r="AM39" s="266" t="str">
        <f>IF(【入力シート】参加申込書!$I40="","",【入力シート】参加申込書!$I40)</f>
        <v/>
      </c>
    </row>
    <row r="40" spans="1:39" ht="19.5" customHeight="1">
      <c r="A40" s="227"/>
      <c r="B40" s="228"/>
      <c r="C40" s="229"/>
      <c r="D40" s="251" t="str">
        <f>参加申込書!$AI40</f>
        <v>　</v>
      </c>
      <c r="E40" s="252"/>
      <c r="F40" s="252"/>
      <c r="G40" s="252"/>
      <c r="H40" s="252"/>
      <c r="I40" s="252"/>
      <c r="J40" s="252"/>
      <c r="K40" s="252"/>
      <c r="L40" s="236"/>
      <c r="M40" s="237"/>
      <c r="N40" s="238"/>
      <c r="O40" s="193"/>
      <c r="P40" s="194"/>
      <c r="Q40" s="194"/>
      <c r="R40" s="194"/>
      <c r="S40" s="164"/>
      <c r="T40" s="165"/>
      <c r="U40" s="165"/>
      <c r="V40" s="166"/>
      <c r="W40" s="174"/>
      <c r="X40" s="174"/>
      <c r="Y40" s="174"/>
      <c r="Z40" s="174"/>
      <c r="AA40" s="175"/>
      <c r="AC40" s="41">
        <v>36</v>
      </c>
      <c r="AD40" s="171"/>
      <c r="AE40" s="71" t="str">
        <f>SUBSTITUTE(SUBSTITUTE(【入力シート】参加申込書!$B40,"　", "")," ", "")</f>
        <v/>
      </c>
      <c r="AF40" s="71" t="str">
        <f>SUBSTITUTE(SUBSTITUTE(【入力シート】参加申込書!$C40,"　", "")," ", "")</f>
        <v/>
      </c>
      <c r="AG40" s="71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71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71" t="str">
        <f>IF(OR($AG40=0,$AH40=0),"",$AG40&amp;"　"&amp;$AH40)</f>
        <v>　</v>
      </c>
      <c r="AJ40" s="170"/>
      <c r="AK40" s="170"/>
      <c r="AL40" s="170"/>
      <c r="AM40" s="266"/>
    </row>
    <row r="41" spans="1:39" ht="11.25" customHeight="1">
      <c r="A41" s="242">
        <v>14</v>
      </c>
      <c r="B41" s="243"/>
      <c r="C41" s="244"/>
      <c r="D41" s="245" t="str">
        <f>参加申込書!$AI41</f>
        <v>　</v>
      </c>
      <c r="E41" s="246"/>
      <c r="F41" s="246"/>
      <c r="G41" s="246"/>
      <c r="H41" s="246"/>
      <c r="I41" s="246"/>
      <c r="J41" s="246"/>
      <c r="K41" s="247"/>
      <c r="L41" s="248" t="str">
        <f>参加申込書!$AJ41</f>
        <v/>
      </c>
      <c r="M41" s="249"/>
      <c r="N41" s="250"/>
      <c r="O41" s="189" t="str">
        <f>参加申込書!$AK41</f>
        <v/>
      </c>
      <c r="P41" s="190"/>
      <c r="Q41" s="190"/>
      <c r="R41" s="190"/>
      <c r="S41" s="164" t="str">
        <f>参加申込書!$AL41</f>
        <v/>
      </c>
      <c r="T41" s="165"/>
      <c r="U41" s="165"/>
      <c r="V41" s="166"/>
      <c r="W41" s="182" t="str">
        <f>参加申込書!$AM41</f>
        <v/>
      </c>
      <c r="X41" s="182"/>
      <c r="Y41" s="182"/>
      <c r="Z41" s="182"/>
      <c r="AA41" s="183"/>
      <c r="AD41" s="171">
        <v>14</v>
      </c>
      <c r="AE41" s="68" t="str">
        <f>SUBSTITUTE(SUBSTITUTE(【入力シート】参加申込書!$D41,"　", "")," ", "")</f>
        <v/>
      </c>
      <c r="AF41" s="68" t="str">
        <f>SUBSTITUTE(SUBSTITUTE(【入力シート】参加申込書!$E41,"　", "")," ", "")</f>
        <v/>
      </c>
      <c r="AG41" s="68">
        <f>LEN($AE42)</f>
        <v>0</v>
      </c>
      <c r="AH41" s="68">
        <f>LEN($AF42)</f>
        <v>0</v>
      </c>
      <c r="AI41" s="73" t="str">
        <f>$AE41&amp;"　"&amp;$AF41</f>
        <v>　</v>
      </c>
      <c r="AJ41" s="170" t="str">
        <f>IF(【入力シート】参加申込書!$F41="","",【入力シート】参加申込書!$F41)</f>
        <v/>
      </c>
      <c r="AK41" s="170" t="str">
        <f>IF(【入力シート】参加申込書!$G41="","",【入力シート】参加申込書!$G41)</f>
        <v/>
      </c>
      <c r="AL41" s="170" t="str">
        <f>IF(【入力シート】参加申込書!$H41="","",【入力シート】参加申込書!$H41)</f>
        <v/>
      </c>
      <c r="AM41" s="266" t="str">
        <f>IF(【入力シート】参加申込書!$I41="","",【入力シート】参加申込書!$I41)</f>
        <v/>
      </c>
    </row>
    <row r="42" spans="1:39" ht="19.5" customHeight="1">
      <c r="A42" s="227"/>
      <c r="B42" s="228"/>
      <c r="C42" s="229"/>
      <c r="D42" s="251" t="str">
        <f>参加申込書!$AI42</f>
        <v>　</v>
      </c>
      <c r="E42" s="252"/>
      <c r="F42" s="252"/>
      <c r="G42" s="252"/>
      <c r="H42" s="252"/>
      <c r="I42" s="252"/>
      <c r="J42" s="252"/>
      <c r="K42" s="252"/>
      <c r="L42" s="236"/>
      <c r="M42" s="237"/>
      <c r="N42" s="238"/>
      <c r="O42" s="193"/>
      <c r="P42" s="194"/>
      <c r="Q42" s="194"/>
      <c r="R42" s="194"/>
      <c r="S42" s="164"/>
      <c r="T42" s="165"/>
      <c r="U42" s="165"/>
      <c r="V42" s="166"/>
      <c r="W42" s="174"/>
      <c r="X42" s="174"/>
      <c r="Y42" s="174"/>
      <c r="Z42" s="174"/>
      <c r="AA42" s="175"/>
      <c r="AC42" s="41">
        <v>37</v>
      </c>
      <c r="AD42" s="171"/>
      <c r="AE42" s="71" t="str">
        <f>SUBSTITUTE(SUBSTITUTE(【入力シート】参加申込書!$B41,"　", "")," ", "")</f>
        <v/>
      </c>
      <c r="AF42" s="71" t="str">
        <f>SUBSTITUTE(SUBSTITUTE(【入力シート】参加申込書!$C41,"　", "")," ", "")</f>
        <v/>
      </c>
      <c r="AG42" s="71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71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71" t="str">
        <f>IF(OR($AG42=0,$AH42=0),"",$AG42&amp;"　"&amp;$AH42)</f>
        <v>　</v>
      </c>
      <c r="AJ42" s="170"/>
      <c r="AK42" s="170"/>
      <c r="AL42" s="170"/>
      <c r="AM42" s="266"/>
    </row>
    <row r="43" spans="1:39" ht="11.25" customHeight="1">
      <c r="A43" s="242">
        <v>15</v>
      </c>
      <c r="B43" s="243"/>
      <c r="C43" s="244"/>
      <c r="D43" s="245" t="str">
        <f>参加申込書!$AI43</f>
        <v>　</v>
      </c>
      <c r="E43" s="246"/>
      <c r="F43" s="246"/>
      <c r="G43" s="246"/>
      <c r="H43" s="246"/>
      <c r="I43" s="246"/>
      <c r="J43" s="246"/>
      <c r="K43" s="247"/>
      <c r="L43" s="248" t="str">
        <f>参加申込書!$AJ43</f>
        <v/>
      </c>
      <c r="M43" s="249"/>
      <c r="N43" s="250"/>
      <c r="O43" s="189" t="str">
        <f>参加申込書!$AK43</f>
        <v/>
      </c>
      <c r="P43" s="190"/>
      <c r="Q43" s="190"/>
      <c r="R43" s="190"/>
      <c r="S43" s="164" t="str">
        <f>参加申込書!$AL43</f>
        <v/>
      </c>
      <c r="T43" s="165"/>
      <c r="U43" s="165"/>
      <c r="V43" s="166"/>
      <c r="W43" s="182" t="str">
        <f>参加申込書!$AM43</f>
        <v/>
      </c>
      <c r="X43" s="182"/>
      <c r="Y43" s="182"/>
      <c r="Z43" s="182"/>
      <c r="AA43" s="183"/>
      <c r="AD43" s="171">
        <v>15</v>
      </c>
      <c r="AE43" s="68" t="str">
        <f>SUBSTITUTE(SUBSTITUTE(【入力シート】参加申込書!$D42,"　", "")," ", "")</f>
        <v/>
      </c>
      <c r="AF43" s="68" t="str">
        <f>SUBSTITUTE(SUBSTITUTE(【入力シート】参加申込書!$E42,"　", "")," ", "")</f>
        <v/>
      </c>
      <c r="AG43" s="68">
        <f>LEN($AE44)</f>
        <v>0</v>
      </c>
      <c r="AH43" s="68">
        <f>LEN($AF44)</f>
        <v>0</v>
      </c>
      <c r="AI43" s="73" t="str">
        <f>$AE43&amp;"　"&amp;$AF43</f>
        <v>　</v>
      </c>
      <c r="AJ43" s="170" t="str">
        <f>IF(【入力シート】参加申込書!$F42="","",【入力シート】参加申込書!$F42)</f>
        <v/>
      </c>
      <c r="AK43" s="170" t="str">
        <f>IF(【入力シート】参加申込書!$G42="","",【入力シート】参加申込書!$G42)</f>
        <v/>
      </c>
      <c r="AL43" s="170" t="str">
        <f>IF(【入力シート】参加申込書!$H42="","",【入力シート】参加申込書!$H42)</f>
        <v/>
      </c>
      <c r="AM43" s="266" t="str">
        <f>IF(【入力シート】参加申込書!$I42="","",【入力シート】参加申込書!$I42)</f>
        <v/>
      </c>
    </row>
    <row r="44" spans="1:39" ht="19.5" customHeight="1">
      <c r="A44" s="227"/>
      <c r="B44" s="228"/>
      <c r="C44" s="229"/>
      <c r="D44" s="251" t="str">
        <f>参加申込書!$AI44</f>
        <v>　</v>
      </c>
      <c r="E44" s="252"/>
      <c r="F44" s="252"/>
      <c r="G44" s="252"/>
      <c r="H44" s="252"/>
      <c r="I44" s="252"/>
      <c r="J44" s="252"/>
      <c r="K44" s="252"/>
      <c r="L44" s="236"/>
      <c r="M44" s="237"/>
      <c r="N44" s="238"/>
      <c r="O44" s="193"/>
      <c r="P44" s="194"/>
      <c r="Q44" s="194"/>
      <c r="R44" s="194"/>
      <c r="S44" s="164"/>
      <c r="T44" s="165"/>
      <c r="U44" s="165"/>
      <c r="V44" s="166"/>
      <c r="W44" s="174"/>
      <c r="X44" s="174"/>
      <c r="Y44" s="174"/>
      <c r="Z44" s="174"/>
      <c r="AA44" s="175"/>
      <c r="AC44" s="41">
        <v>38</v>
      </c>
      <c r="AD44" s="171"/>
      <c r="AE44" s="71" t="str">
        <f>SUBSTITUTE(SUBSTITUTE(【入力シート】参加申込書!$B42,"　", "")," ", "")</f>
        <v/>
      </c>
      <c r="AF44" s="71" t="str">
        <f>SUBSTITUTE(SUBSTITUTE(【入力シート】参加申込書!$C42,"　", "")," ", "")</f>
        <v/>
      </c>
      <c r="AG44" s="71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71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71" t="str">
        <f>IF(OR($AG44=0,$AH44=0),"",$AG44&amp;"　"&amp;$AH44)</f>
        <v>　</v>
      </c>
      <c r="AJ44" s="170"/>
      <c r="AK44" s="170"/>
      <c r="AL44" s="170"/>
      <c r="AM44" s="266"/>
    </row>
    <row r="45" spans="1:39" ht="11.25" customHeight="1">
      <c r="A45" s="242">
        <v>16</v>
      </c>
      <c r="B45" s="243"/>
      <c r="C45" s="244"/>
      <c r="D45" s="245" t="str">
        <f>参加申込書!$AI45</f>
        <v>　</v>
      </c>
      <c r="E45" s="246"/>
      <c r="F45" s="246"/>
      <c r="G45" s="246"/>
      <c r="H45" s="246"/>
      <c r="I45" s="246"/>
      <c r="J45" s="246"/>
      <c r="K45" s="247"/>
      <c r="L45" s="248" t="str">
        <f>参加申込書!$AJ45</f>
        <v/>
      </c>
      <c r="M45" s="249"/>
      <c r="N45" s="250"/>
      <c r="O45" s="189" t="str">
        <f>参加申込書!$AK45</f>
        <v/>
      </c>
      <c r="P45" s="190"/>
      <c r="Q45" s="190"/>
      <c r="R45" s="190"/>
      <c r="S45" s="164" t="str">
        <f>参加申込書!$AL45</f>
        <v/>
      </c>
      <c r="T45" s="165"/>
      <c r="U45" s="165"/>
      <c r="V45" s="166"/>
      <c r="W45" s="182" t="str">
        <f>参加申込書!$AM45</f>
        <v/>
      </c>
      <c r="X45" s="182"/>
      <c r="Y45" s="182"/>
      <c r="Z45" s="182"/>
      <c r="AA45" s="183"/>
      <c r="AD45" s="171">
        <v>16</v>
      </c>
      <c r="AE45" s="68" t="str">
        <f>SUBSTITUTE(SUBSTITUTE(【入力シート】参加申込書!$D43,"　", "")," ", "")</f>
        <v/>
      </c>
      <c r="AF45" s="68" t="str">
        <f>SUBSTITUTE(SUBSTITUTE(【入力シート】参加申込書!$E43,"　", "")," ", "")</f>
        <v/>
      </c>
      <c r="AG45" s="68">
        <f>LEN($AE46)</f>
        <v>0</v>
      </c>
      <c r="AH45" s="68">
        <f>LEN($AF46)</f>
        <v>0</v>
      </c>
      <c r="AI45" s="73" t="str">
        <f>$AE45&amp;"　"&amp;$AF45</f>
        <v>　</v>
      </c>
      <c r="AJ45" s="170" t="str">
        <f>IF(【入力シート】参加申込書!$F43="","",【入力シート】参加申込書!$F43)</f>
        <v/>
      </c>
      <c r="AK45" s="170" t="str">
        <f>IF(【入力シート】参加申込書!$G43="","",【入力シート】参加申込書!$G43)</f>
        <v/>
      </c>
      <c r="AL45" s="170" t="str">
        <f>IF(【入力シート】参加申込書!$H43="","",【入力シート】参加申込書!$H43)</f>
        <v/>
      </c>
      <c r="AM45" s="266" t="str">
        <f>IF(【入力シート】参加申込書!$I43="","",【入力シート】参加申込書!$I43)</f>
        <v/>
      </c>
    </row>
    <row r="46" spans="1:39" ht="19.5" customHeight="1">
      <c r="A46" s="227"/>
      <c r="B46" s="228"/>
      <c r="C46" s="229"/>
      <c r="D46" s="251" t="str">
        <f>参加申込書!$AI46</f>
        <v>　</v>
      </c>
      <c r="E46" s="252"/>
      <c r="F46" s="252"/>
      <c r="G46" s="252"/>
      <c r="H46" s="252"/>
      <c r="I46" s="252"/>
      <c r="J46" s="252"/>
      <c r="K46" s="252"/>
      <c r="L46" s="236"/>
      <c r="M46" s="237"/>
      <c r="N46" s="238"/>
      <c r="O46" s="193"/>
      <c r="P46" s="194"/>
      <c r="Q46" s="194"/>
      <c r="R46" s="194"/>
      <c r="S46" s="164"/>
      <c r="T46" s="165"/>
      <c r="U46" s="165"/>
      <c r="V46" s="166"/>
      <c r="W46" s="174"/>
      <c r="X46" s="174"/>
      <c r="Y46" s="174"/>
      <c r="Z46" s="174"/>
      <c r="AA46" s="175"/>
      <c r="AC46" s="41">
        <v>39</v>
      </c>
      <c r="AD46" s="171"/>
      <c r="AE46" s="71" t="str">
        <f>SUBSTITUTE(SUBSTITUTE(【入力シート】参加申込書!$B43,"　", "")," ", "")</f>
        <v/>
      </c>
      <c r="AF46" s="71" t="str">
        <f>SUBSTITUTE(SUBSTITUTE(【入力シート】参加申込書!$C43,"　", "")," ", "")</f>
        <v/>
      </c>
      <c r="AG46" s="71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71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71" t="str">
        <f>IF(OR($AG46=0,$AH46=0),"",$AG46&amp;"　"&amp;$AH46)</f>
        <v>　</v>
      </c>
      <c r="AJ46" s="170"/>
      <c r="AK46" s="170"/>
      <c r="AL46" s="170"/>
      <c r="AM46" s="266"/>
    </row>
    <row r="47" spans="1:39" ht="11.25" customHeight="1">
      <c r="A47" s="242">
        <v>17</v>
      </c>
      <c r="B47" s="243"/>
      <c r="C47" s="244"/>
      <c r="D47" s="245" t="str">
        <f>参加申込書!$AI47</f>
        <v>　</v>
      </c>
      <c r="E47" s="246"/>
      <c r="F47" s="246"/>
      <c r="G47" s="246"/>
      <c r="H47" s="246"/>
      <c r="I47" s="246"/>
      <c r="J47" s="246"/>
      <c r="K47" s="247"/>
      <c r="L47" s="248" t="str">
        <f>参加申込書!$AJ47</f>
        <v/>
      </c>
      <c r="M47" s="249"/>
      <c r="N47" s="250"/>
      <c r="O47" s="189" t="str">
        <f>参加申込書!$AK47</f>
        <v/>
      </c>
      <c r="P47" s="190"/>
      <c r="Q47" s="190"/>
      <c r="R47" s="190"/>
      <c r="S47" s="164" t="str">
        <f>参加申込書!$AL47</f>
        <v/>
      </c>
      <c r="T47" s="165"/>
      <c r="U47" s="165"/>
      <c r="V47" s="166"/>
      <c r="W47" s="182" t="str">
        <f>参加申込書!$AM47</f>
        <v/>
      </c>
      <c r="X47" s="182"/>
      <c r="Y47" s="182"/>
      <c r="Z47" s="182"/>
      <c r="AA47" s="183"/>
      <c r="AD47" s="171">
        <v>17</v>
      </c>
      <c r="AE47" s="68" t="str">
        <f>SUBSTITUTE(SUBSTITUTE(【入力シート】参加申込書!$D44,"　", "")," ", "")</f>
        <v/>
      </c>
      <c r="AF47" s="68" t="str">
        <f>SUBSTITUTE(SUBSTITUTE(【入力シート】参加申込書!$E44,"　", "")," ", "")</f>
        <v/>
      </c>
      <c r="AG47" s="68">
        <f>LEN($AE48)</f>
        <v>0</v>
      </c>
      <c r="AH47" s="68">
        <f>LEN($AF48)</f>
        <v>0</v>
      </c>
      <c r="AI47" s="73" t="str">
        <f>$AE47&amp;"　"&amp;$AF47</f>
        <v>　</v>
      </c>
      <c r="AJ47" s="170" t="str">
        <f>IF(【入力シート】参加申込書!$F44="","",【入力シート】参加申込書!$F44)</f>
        <v/>
      </c>
      <c r="AK47" s="170" t="str">
        <f>IF(【入力シート】参加申込書!$G44="","",【入力シート】参加申込書!$G44)</f>
        <v/>
      </c>
      <c r="AL47" s="170" t="str">
        <f>IF(【入力シート】参加申込書!$H44="","",【入力シート】参加申込書!$H44)</f>
        <v/>
      </c>
      <c r="AM47" s="266" t="str">
        <f>IF(【入力シート】参加申込書!$I44="","",【入力シート】参加申込書!$I44)</f>
        <v/>
      </c>
    </row>
    <row r="48" spans="1:39" ht="19.5" customHeight="1">
      <c r="A48" s="227"/>
      <c r="B48" s="228"/>
      <c r="C48" s="229"/>
      <c r="D48" s="251" t="str">
        <f>参加申込書!$AI48</f>
        <v>　</v>
      </c>
      <c r="E48" s="252"/>
      <c r="F48" s="252"/>
      <c r="G48" s="252"/>
      <c r="H48" s="252"/>
      <c r="I48" s="252"/>
      <c r="J48" s="252"/>
      <c r="K48" s="252"/>
      <c r="L48" s="236"/>
      <c r="M48" s="237"/>
      <c r="N48" s="238"/>
      <c r="O48" s="193"/>
      <c r="P48" s="194"/>
      <c r="Q48" s="194"/>
      <c r="R48" s="194"/>
      <c r="S48" s="164"/>
      <c r="T48" s="165"/>
      <c r="U48" s="165"/>
      <c r="V48" s="166"/>
      <c r="W48" s="174"/>
      <c r="X48" s="174"/>
      <c r="Y48" s="174"/>
      <c r="Z48" s="174"/>
      <c r="AA48" s="175"/>
      <c r="AC48" s="41">
        <v>40</v>
      </c>
      <c r="AD48" s="171"/>
      <c r="AE48" s="71" t="str">
        <f>SUBSTITUTE(SUBSTITUTE(【入力シート】参加申込書!$B44,"　", "")," ", "")</f>
        <v/>
      </c>
      <c r="AF48" s="71" t="str">
        <f>SUBSTITUTE(SUBSTITUTE(【入力シート】参加申込書!$C44,"　", "")," ", "")</f>
        <v/>
      </c>
      <c r="AG48" s="71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71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71" t="str">
        <f>IF(OR($AG48=0,$AH48=0),"",$AG48&amp;"　"&amp;$AH48)</f>
        <v>　</v>
      </c>
      <c r="AJ48" s="170"/>
      <c r="AK48" s="170"/>
      <c r="AL48" s="170"/>
      <c r="AM48" s="266"/>
    </row>
    <row r="49" spans="1:39" ht="11.25" customHeight="1">
      <c r="A49" s="242">
        <v>18</v>
      </c>
      <c r="B49" s="243"/>
      <c r="C49" s="244"/>
      <c r="D49" s="245" t="str">
        <f>参加申込書!$AI49</f>
        <v>　</v>
      </c>
      <c r="E49" s="246"/>
      <c r="F49" s="246"/>
      <c r="G49" s="246"/>
      <c r="H49" s="246"/>
      <c r="I49" s="246"/>
      <c r="J49" s="246"/>
      <c r="K49" s="247"/>
      <c r="L49" s="248" t="str">
        <f>参加申込書!$AJ49</f>
        <v/>
      </c>
      <c r="M49" s="249"/>
      <c r="N49" s="250"/>
      <c r="O49" s="189" t="str">
        <f>参加申込書!$AK49</f>
        <v/>
      </c>
      <c r="P49" s="190"/>
      <c r="Q49" s="190"/>
      <c r="R49" s="190"/>
      <c r="S49" s="164" t="str">
        <f>参加申込書!$AL49</f>
        <v/>
      </c>
      <c r="T49" s="165"/>
      <c r="U49" s="165"/>
      <c r="V49" s="166"/>
      <c r="W49" s="182" t="str">
        <f>参加申込書!$AM49</f>
        <v/>
      </c>
      <c r="X49" s="182"/>
      <c r="Y49" s="182"/>
      <c r="Z49" s="182"/>
      <c r="AA49" s="183"/>
      <c r="AD49" s="171">
        <v>18</v>
      </c>
      <c r="AE49" s="68" t="str">
        <f>SUBSTITUTE(SUBSTITUTE(【入力シート】参加申込書!$D45,"　", "")," ", "")</f>
        <v/>
      </c>
      <c r="AF49" s="68" t="str">
        <f>SUBSTITUTE(SUBSTITUTE(【入力シート】参加申込書!$E45,"　", "")," ", "")</f>
        <v/>
      </c>
      <c r="AG49" s="68">
        <f>LEN($AE50)</f>
        <v>0</v>
      </c>
      <c r="AH49" s="68">
        <f>LEN($AF50)</f>
        <v>0</v>
      </c>
      <c r="AI49" s="73" t="str">
        <f>$AE49&amp;"　"&amp;$AF49</f>
        <v>　</v>
      </c>
      <c r="AJ49" s="170" t="str">
        <f>IF(【入力シート】参加申込書!$F45="","",【入力シート】参加申込書!$F45)</f>
        <v/>
      </c>
      <c r="AK49" s="170" t="str">
        <f>IF(【入力シート】参加申込書!$G45="","",【入力シート】参加申込書!$G45)</f>
        <v/>
      </c>
      <c r="AL49" s="170" t="str">
        <f>IF(【入力シート】参加申込書!$H45="","",【入力シート】参加申込書!$H45)</f>
        <v/>
      </c>
      <c r="AM49" s="266" t="str">
        <f>IF(【入力シート】参加申込書!$I45="","",【入力シート】参加申込書!$I45)</f>
        <v/>
      </c>
    </row>
    <row r="50" spans="1:39" ht="19.5" customHeight="1">
      <c r="A50" s="258"/>
      <c r="B50" s="259"/>
      <c r="C50" s="260"/>
      <c r="D50" s="264" t="str">
        <f>参加申込書!$AI50</f>
        <v>　</v>
      </c>
      <c r="E50" s="265"/>
      <c r="F50" s="265"/>
      <c r="G50" s="265"/>
      <c r="H50" s="265"/>
      <c r="I50" s="265"/>
      <c r="J50" s="265"/>
      <c r="K50" s="265"/>
      <c r="L50" s="261"/>
      <c r="M50" s="262"/>
      <c r="N50" s="263"/>
      <c r="O50" s="191"/>
      <c r="P50" s="192"/>
      <c r="Q50" s="192"/>
      <c r="R50" s="192"/>
      <c r="S50" s="186"/>
      <c r="T50" s="187"/>
      <c r="U50" s="187"/>
      <c r="V50" s="188"/>
      <c r="W50" s="184"/>
      <c r="X50" s="184"/>
      <c r="Y50" s="184"/>
      <c r="Z50" s="184"/>
      <c r="AA50" s="185"/>
      <c r="AC50" s="41">
        <v>41</v>
      </c>
      <c r="AD50" s="276"/>
      <c r="AE50" s="72" t="str">
        <f>SUBSTITUTE(SUBSTITUTE(【入力シート】参加申込書!$B45,"　", "")," ", "")</f>
        <v/>
      </c>
      <c r="AF50" s="72" t="str">
        <f>SUBSTITUTE(SUBSTITUTE(【入力シート】参加申込書!$C45,"　", "")," ", "")</f>
        <v/>
      </c>
      <c r="AG50" s="72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72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72" t="str">
        <f>IF(OR($AG50=0,$AH50=0),"",$AG50&amp;"　"&amp;$AH50)</f>
        <v>　</v>
      </c>
      <c r="AJ50" s="268"/>
      <c r="AK50" s="268"/>
      <c r="AL50" s="268"/>
      <c r="AM50" s="267"/>
    </row>
    <row r="51" spans="1:39" ht="3.75" customHeight="1"/>
    <row r="52" spans="1:39" ht="13.5" customHeight="1">
      <c r="A52" s="143" t="s">
        <v>25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39">
      <c r="A53" s="143" t="s">
        <v>26</v>
      </c>
      <c r="B53" s="62"/>
    </row>
    <row r="54" spans="1:39" ht="13.5" customHeight="1">
      <c r="A54" s="143" t="s">
        <v>27</v>
      </c>
      <c r="B54" s="62"/>
    </row>
    <row r="55" spans="1:39" ht="6.6" customHeight="1"/>
    <row r="56" spans="1:39" hidden="1">
      <c r="V56" s="200" t="s">
        <v>263</v>
      </c>
      <c r="W56" s="177"/>
      <c r="X56" s="178"/>
      <c r="Y56" s="200" t="s">
        <v>264</v>
      </c>
      <c r="Z56" s="177"/>
      <c r="AA56" s="178"/>
    </row>
    <row r="57" spans="1:39" ht="13.5" hidden="1" customHeight="1">
      <c r="V57" s="269">
        <f>【入力シート】参加申込書!$G$25</f>
        <v>0</v>
      </c>
      <c r="W57" s="269"/>
      <c r="X57" s="269"/>
      <c r="Y57" s="270">
        <f>【入力シート】参加申込書!$G$25*600</f>
        <v>0</v>
      </c>
      <c r="Z57" s="271"/>
      <c r="AA57" s="272"/>
    </row>
    <row r="58" spans="1:39" ht="13.5" hidden="1" customHeight="1">
      <c r="V58" s="269"/>
      <c r="W58" s="269"/>
      <c r="X58" s="269"/>
      <c r="Y58" s="273"/>
      <c r="Z58" s="274"/>
      <c r="AA58" s="275"/>
    </row>
    <row r="61" spans="1:39" hidden="1"/>
  </sheetData>
  <sheetProtection algorithmName="SHA-512" hashValue="vQGiqIFoyRjSW3jEY6SGjkKoobFOTtjaGaxCDCuRvTaQO+sjlp2JpjX/Z5D1vbWWy4clJMPm/f+aEeXFNV+SDw==" saltValue="ifnEhcKeyjL8DHqxYMnpRw==" spinCount="100000" sheet="1" objects="1" scenarios="1" selectLockedCells="1" selectUnlockedCells="1"/>
  <mergeCells count="269">
    <mergeCell ref="AL45:AL46"/>
    <mergeCell ref="AL47:AL48"/>
    <mergeCell ref="AL49:AL50"/>
    <mergeCell ref="V56:X56"/>
    <mergeCell ref="Y56:AA56"/>
    <mergeCell ref="V57:X58"/>
    <mergeCell ref="Y57:AA58"/>
    <mergeCell ref="AM31:AM32"/>
    <mergeCell ref="AM29:AM30"/>
    <mergeCell ref="AJ41:AJ42"/>
    <mergeCell ref="AK41:AK42"/>
    <mergeCell ref="AK43:AK44"/>
    <mergeCell ref="AJ43:AJ44"/>
    <mergeCell ref="AJ45:AJ46"/>
    <mergeCell ref="AK45:AK46"/>
    <mergeCell ref="AK47:AK48"/>
    <mergeCell ref="AJ47:AJ48"/>
    <mergeCell ref="AJ49:AJ50"/>
    <mergeCell ref="AK49:AK50"/>
    <mergeCell ref="AD41:AD42"/>
    <mergeCell ref="AD43:AD44"/>
    <mergeCell ref="AD45:AD46"/>
    <mergeCell ref="AD47:AD48"/>
    <mergeCell ref="AD49:AD50"/>
    <mergeCell ref="AM21:AM22"/>
    <mergeCell ref="AM19:AM20"/>
    <mergeCell ref="AM17:AM18"/>
    <mergeCell ref="AM15:AM16"/>
    <mergeCell ref="AM49:AM50"/>
    <mergeCell ref="AM47:AM48"/>
    <mergeCell ref="AM45:AM46"/>
    <mergeCell ref="AM43:AM44"/>
    <mergeCell ref="AM41:AM42"/>
    <mergeCell ref="AM39:AM40"/>
    <mergeCell ref="AM37:AM38"/>
    <mergeCell ref="AM35:AM36"/>
    <mergeCell ref="AM33:AM34"/>
    <mergeCell ref="AM27:AM28"/>
    <mergeCell ref="AM25:AM26"/>
    <mergeCell ref="AM23:AM24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A9:C9"/>
    <mergeCell ref="E9:K9"/>
    <mergeCell ref="T9:V9"/>
    <mergeCell ref="X9:AA9"/>
    <mergeCell ref="A10:C10"/>
    <mergeCell ref="E10:K10"/>
    <mergeCell ref="Q10:S10"/>
    <mergeCell ref="U10:AA10"/>
    <mergeCell ref="K3:L3"/>
    <mergeCell ref="M3:N3"/>
    <mergeCell ref="A8:C8"/>
    <mergeCell ref="E8:Q8"/>
    <mergeCell ref="T8:W8"/>
    <mergeCell ref="Y8:AA8"/>
    <mergeCell ref="A5:AA5"/>
    <mergeCell ref="A6:AA6"/>
    <mergeCell ref="A2:D2"/>
    <mergeCell ref="E2:N2"/>
    <mergeCell ref="A3:D3"/>
    <mergeCell ref="E3:F3"/>
    <mergeCell ref="G3:H3"/>
    <mergeCell ref="I3:J3"/>
    <mergeCell ref="T1:V1"/>
    <mergeCell ref="W1:Y1"/>
    <mergeCell ref="Z1:AA1"/>
    <mergeCell ref="T2:V3"/>
    <mergeCell ref="W2:Y3"/>
    <mergeCell ref="Z2:AA3"/>
    <mergeCell ref="P2:S3"/>
    <mergeCell ref="P1:S1"/>
    <mergeCell ref="O49:R50"/>
    <mergeCell ref="O47:R48"/>
    <mergeCell ref="O45:R46"/>
    <mergeCell ref="O43:R44"/>
    <mergeCell ref="O41:R42"/>
    <mergeCell ref="O39:R40"/>
    <mergeCell ref="O37:R38"/>
    <mergeCell ref="O35:R36"/>
    <mergeCell ref="O33:R34"/>
    <mergeCell ref="W14:AA14"/>
    <mergeCell ref="S14:V14"/>
    <mergeCell ref="W49:AA50"/>
    <mergeCell ref="W47:AA48"/>
    <mergeCell ref="W45:AA46"/>
    <mergeCell ref="W43:AA44"/>
    <mergeCell ref="W41:AA42"/>
    <mergeCell ref="W39:AA40"/>
    <mergeCell ref="W37:AA38"/>
    <mergeCell ref="W35:AA36"/>
    <mergeCell ref="W33:AA34"/>
    <mergeCell ref="W31:AA32"/>
    <mergeCell ref="W29:AA30"/>
    <mergeCell ref="W27:AA28"/>
    <mergeCell ref="W25:AA26"/>
    <mergeCell ref="W23:AA24"/>
    <mergeCell ref="W21:AA22"/>
    <mergeCell ref="W19:AA20"/>
    <mergeCell ref="W17:AA18"/>
    <mergeCell ref="S49:V50"/>
    <mergeCell ref="S47:V48"/>
    <mergeCell ref="S45:V46"/>
    <mergeCell ref="S43:V44"/>
    <mergeCell ref="S39:V40"/>
    <mergeCell ref="AK39:AK40"/>
    <mergeCell ref="AJ39:AJ40"/>
    <mergeCell ref="W15:AA16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K37:AK38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S37:V38"/>
    <mergeCell ref="S35:V36"/>
    <mergeCell ref="S33:V34"/>
    <mergeCell ref="S31:V32"/>
    <mergeCell ref="S29:V30"/>
    <mergeCell ref="S27:V28"/>
    <mergeCell ref="S25:V26"/>
    <mergeCell ref="S23:V24"/>
    <mergeCell ref="AL43:AL4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D31:AD32"/>
    <mergeCell ref="AD33:AD34"/>
    <mergeCell ref="AD35:AD36"/>
    <mergeCell ref="AD37:AD38"/>
    <mergeCell ref="AD39:AD40"/>
    <mergeCell ref="AJ37:AJ38"/>
    <mergeCell ref="S21:V22"/>
    <mergeCell ref="S19:V20"/>
    <mergeCell ref="S17:V18"/>
    <mergeCell ref="S15:V16"/>
    <mergeCell ref="AL15:AL16"/>
    <mergeCell ref="AL17:AL18"/>
    <mergeCell ref="AL19:AL20"/>
    <mergeCell ref="AL21:AL22"/>
    <mergeCell ref="AL23:AL24"/>
  </mergeCells>
  <phoneticPr fontId="3"/>
  <conditionalFormatting sqref="A3:D3">
    <cfRule type="containsText" dxfId="13" priority="4" operator="containsText" text="合　同">
      <formula>NOT(ISERROR(SEARCH("合　同",A3)))</formula>
    </cfRule>
  </conditionalFormatting>
  <conditionalFormatting sqref="O21 O19 O17 O15 O49 O47 O45 O43 O41 O39 O37 O35 O33 O31 O29 O27 O25 O23">
    <cfRule type="expression" dxfId="12" priority="3">
      <formula>OR(AND($AP$9="男　子",$AJ15&lt;&gt;3,$AK15&gt;=185,$AK15&lt;&gt;""),AND($AP$9="女　子",$AJ15&lt;&gt;3,$AK15&gt;=175,$AK15&lt;&gt;""))</formula>
    </cfRule>
  </conditionalFormatting>
  <conditionalFormatting sqref="P2">
    <cfRule type="expression" dxfId="11" priority="2">
      <formula>AND($AO$3="合　同",$AU$3&lt;&gt;"")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ignoredErrors>
    <ignoredError sqref="H3 J3 L3 N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6D7459D-DA1E-448D-92D6-F8224E6D9D7C}">
            <xm:f>【入力シート】参加申込書!$G$24=0</xm:f>
            <x14:dxf>
              <font>
                <color theme="0"/>
              </font>
            </x14:dxf>
          </x14:cfRule>
          <xm:sqref>V57:AA58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B34D-378E-4E7F-AE95-382FD970480C}">
  <sheetPr>
    <tabColor rgb="FFFF0000"/>
    <pageSetUpPr fitToPage="1"/>
  </sheetPr>
  <dimension ref="A1:Q118"/>
  <sheetViews>
    <sheetView showGridLines="0" zoomScaleNormal="100" workbookViewId="0">
      <pane ySplit="1" topLeftCell="A2" activePane="bottomLeft" state="frozen"/>
      <selection activeCell="D9" sqref="D9"/>
      <selection pane="bottomLeft" activeCell="D9" sqref="D9"/>
    </sheetView>
  </sheetViews>
  <sheetFormatPr defaultColWidth="0" defaultRowHeight="13.5" customHeight="1" zeroHeight="1"/>
  <cols>
    <col min="1" max="1" width="6" bestFit="1" customWidth="1"/>
    <col min="2" max="6" width="11.875" customWidth="1"/>
    <col min="7" max="7" width="4.5" bestFit="1" customWidth="1"/>
    <col min="8" max="8" width="7.5" customWidth="1"/>
    <col min="9" max="10" width="11.875" customWidth="1"/>
    <col min="11" max="15" width="9" customWidth="1"/>
    <col min="16" max="16" width="7.25" customWidth="1"/>
    <col min="17" max="17" width="0" hidden="1" customWidth="1"/>
    <col min="18" max="16384" width="9" hidden="1"/>
  </cols>
  <sheetData>
    <row r="1" spans="1:17" ht="18.75">
      <c r="A1" s="149" t="s">
        <v>228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7.5" customHeight="1"/>
    <row r="3" spans="1:17">
      <c r="A3" s="151" t="s">
        <v>128</v>
      </c>
      <c r="B3" s="152"/>
      <c r="C3" s="152"/>
      <c r="D3" s="152"/>
      <c r="E3" s="152"/>
      <c r="F3" s="152"/>
      <c r="G3" s="152"/>
      <c r="H3" s="152"/>
      <c r="I3" s="152"/>
      <c r="J3" s="153"/>
    </row>
    <row r="4" spans="1:17" ht="17.25" customHeight="1">
      <c r="A4" s="154" t="str">
        <f>【入力シート】参加申込書!$A$4</f>
        <v>令和7年度 栃木県高等学校体育連盟北部支部</v>
      </c>
      <c r="B4" s="155"/>
      <c r="C4" s="155"/>
      <c r="D4" s="155"/>
      <c r="E4" s="155"/>
      <c r="F4" s="155"/>
      <c r="G4" s="155"/>
      <c r="H4" s="155"/>
      <c r="I4" s="155"/>
      <c r="J4" s="156"/>
    </row>
    <row r="5" spans="1:17" ht="17.25" customHeight="1">
      <c r="A5" s="157" t="str">
        <f>【入力シート】参加申込書!$A$5</f>
        <v>総合体育大会バレーボール競技</v>
      </c>
      <c r="B5" s="158"/>
      <c r="C5" s="158"/>
      <c r="D5" s="158"/>
      <c r="E5" s="158"/>
      <c r="F5" s="158"/>
      <c r="G5" s="158"/>
      <c r="H5" s="158"/>
      <c r="I5" s="158"/>
      <c r="J5" s="159"/>
    </row>
    <row r="6" spans="1:17"/>
    <row r="7" spans="1:17">
      <c r="C7" s="286" t="s">
        <v>229</v>
      </c>
      <c r="D7" s="287" t="s">
        <v>230</v>
      </c>
      <c r="E7" s="288"/>
    </row>
    <row r="8" spans="1:17">
      <c r="C8" s="286"/>
      <c r="D8" s="119" t="s">
        <v>115</v>
      </c>
      <c r="E8" s="20" t="s">
        <v>114</v>
      </c>
    </row>
    <row r="9" spans="1:17" ht="17.25" customHeight="1">
      <c r="A9" s="151" t="s">
        <v>120</v>
      </c>
      <c r="B9" s="152"/>
      <c r="C9" s="120" t="str">
        <f>IF(AND(【入力シート】参加申込書!$C18="",【入力シート】参加申込書!$D18=""),"",【入力シート】参加申込書!$C18&amp;【入力シート】参加申込書!$D18)</f>
        <v/>
      </c>
      <c r="D9" s="121"/>
      <c r="E9" s="33"/>
      <c r="G9" s="284"/>
      <c r="H9" s="122" t="s">
        <v>229</v>
      </c>
      <c r="I9" s="122" t="s">
        <v>231</v>
      </c>
      <c r="J9" s="123">
        <f>COUNTA(【入力シート】参加申込書!$B$28:$B$45)</f>
        <v>0</v>
      </c>
    </row>
    <row r="10" spans="1:17" ht="17.25" customHeight="1">
      <c r="A10" s="151" t="s">
        <v>121</v>
      </c>
      <c r="B10" s="152"/>
      <c r="C10" s="120" t="str">
        <f>IF(AND(【入力シート】参加申込書!$C19="",【入力シート】参加申込書!$D19=""),"",【入力シート】参加申込書!$C19&amp;【入力シート】参加申込書!$D19)</f>
        <v/>
      </c>
      <c r="D10" s="121"/>
      <c r="E10" s="33"/>
      <c r="G10" s="284"/>
      <c r="H10" s="285" t="s">
        <v>230</v>
      </c>
      <c r="I10" s="124" t="s">
        <v>232</v>
      </c>
      <c r="J10" s="125">
        <f>COUNTIF(変更届!$N$18:$O$53,"変更")</f>
        <v>0</v>
      </c>
    </row>
    <row r="11" spans="1:17" ht="17.25" customHeight="1">
      <c r="A11" s="151" t="s">
        <v>122</v>
      </c>
      <c r="B11" s="152"/>
      <c r="C11" s="120" t="str">
        <f>IF(AND(【入力シート】参加申込書!$C20="",【入力シート】参加申込書!$D20=""),"",【入力シート】参加申込書!$C20&amp;【入力シート】参加申込書!$D20)</f>
        <v/>
      </c>
      <c r="D11" s="121"/>
      <c r="E11" s="33"/>
      <c r="G11" s="284"/>
      <c r="H11" s="285"/>
      <c r="I11" s="124" t="s">
        <v>233</v>
      </c>
      <c r="J11" s="125">
        <f>COUNTIF(変更届!$N$18:$O$53,"追加")</f>
        <v>0</v>
      </c>
    </row>
    <row r="12" spans="1:17" ht="17.25" customHeight="1">
      <c r="A12" s="151" t="s">
        <v>123</v>
      </c>
      <c r="B12" s="152"/>
      <c r="C12" s="120" t="str">
        <f>IF(AND(【入力シート】参加申込書!$C21="",【入力シート】参加申込書!$D21=""),"",【入力シート】参加申込書!$C21&amp;【入力シート】参加申込書!$D21)</f>
        <v/>
      </c>
      <c r="D12" s="121"/>
      <c r="E12" s="33"/>
      <c r="G12" s="284"/>
      <c r="H12" s="285"/>
      <c r="I12" s="124" t="s">
        <v>234</v>
      </c>
      <c r="J12" s="125">
        <f>COUNTIF(変更届!$N$18:$O$53,"不可")</f>
        <v>0</v>
      </c>
    </row>
    <row r="13" spans="1:17" ht="7.5" customHeight="1"/>
    <row r="14" spans="1:17">
      <c r="A14" s="277" t="s">
        <v>20</v>
      </c>
      <c r="B14" s="279" t="s">
        <v>229</v>
      </c>
      <c r="C14" s="281" t="s">
        <v>230</v>
      </c>
      <c r="D14" s="282"/>
      <c r="E14" s="282"/>
      <c r="F14" s="282"/>
      <c r="G14" s="282"/>
      <c r="H14" s="282"/>
      <c r="I14" s="282"/>
      <c r="J14" s="283"/>
    </row>
    <row r="15" spans="1:17">
      <c r="A15" s="278"/>
      <c r="B15" s="280"/>
      <c r="C15" s="126" t="s">
        <v>115</v>
      </c>
      <c r="D15" s="23" t="s">
        <v>114</v>
      </c>
      <c r="E15" s="24" t="s">
        <v>113</v>
      </c>
      <c r="F15" s="25" t="s">
        <v>112</v>
      </c>
      <c r="G15" s="26" t="s">
        <v>22</v>
      </c>
      <c r="H15" s="26" t="s">
        <v>23</v>
      </c>
      <c r="I15" s="26" t="s">
        <v>111</v>
      </c>
      <c r="J15" s="25" t="s">
        <v>24</v>
      </c>
      <c r="Q15" s="117" t="s">
        <v>235</v>
      </c>
    </row>
    <row r="16" spans="1:17" ht="17.25" customHeight="1">
      <c r="A16" s="27">
        <v>1</v>
      </c>
      <c r="B16" s="127" t="str">
        <f>IF(AND(【入力シート】参加申込書!$B28="",【入力シート】参加申込書!$C28=""),"",【入力シート】参加申込書!$B28&amp;【入力シート】参加申込書!$C28)</f>
        <v/>
      </c>
      <c r="C16" s="128"/>
      <c r="D16" s="11"/>
      <c r="E16" s="13"/>
      <c r="F16" s="14"/>
      <c r="G16" s="9"/>
      <c r="H16" s="9"/>
      <c r="I16" s="9"/>
      <c r="J16" s="10"/>
      <c r="Q16" s="129">
        <f>COUNTIF(【入力シート】参加申込書!$I$28:$I$45,【入力シート】変更届!$J16)</f>
        <v>0</v>
      </c>
    </row>
    <row r="17" spans="1:17" ht="17.25" customHeight="1">
      <c r="A17" s="28">
        <v>2</v>
      </c>
      <c r="B17" s="130" t="str">
        <f>IF(AND(【入力シート】参加申込書!$B29="",【入力シート】参加申込書!$C29=""),"",【入力シート】参加申込書!$B29&amp;【入力シート】参加申込書!$C29)</f>
        <v/>
      </c>
      <c r="C17" s="131"/>
      <c r="D17" s="7"/>
      <c r="E17" s="15"/>
      <c r="F17" s="16"/>
      <c r="G17" s="5"/>
      <c r="H17" s="5"/>
      <c r="I17" s="5"/>
      <c r="J17" s="6"/>
      <c r="Q17" s="129">
        <f>COUNTIF(【入力シート】参加申込書!$I$28:$I$45,【入力シート】変更届!$J17)</f>
        <v>0</v>
      </c>
    </row>
    <row r="18" spans="1:17" ht="17.25" customHeight="1">
      <c r="A18" s="28">
        <v>3</v>
      </c>
      <c r="B18" s="130" t="str">
        <f>IF(AND(【入力シート】参加申込書!$B30="",【入力シート】参加申込書!$C30=""),"",【入力シート】参加申込書!$B30&amp;【入力シート】参加申込書!$C30)</f>
        <v/>
      </c>
      <c r="C18" s="131"/>
      <c r="D18" s="7"/>
      <c r="E18" s="15"/>
      <c r="F18" s="16"/>
      <c r="G18" s="5"/>
      <c r="H18" s="5"/>
      <c r="I18" s="5"/>
      <c r="J18" s="6"/>
      <c r="Q18" s="129">
        <f>COUNTIF(【入力シート】参加申込書!$I$28:$I$45,【入力シート】変更届!$J18)</f>
        <v>0</v>
      </c>
    </row>
    <row r="19" spans="1:17" ht="17.25" customHeight="1">
      <c r="A19" s="28">
        <v>4</v>
      </c>
      <c r="B19" s="130" t="str">
        <f>IF(AND(【入力シート】参加申込書!$B31="",【入力シート】参加申込書!$C31=""),"",【入力シート】参加申込書!$B31&amp;【入力シート】参加申込書!$C31)</f>
        <v/>
      </c>
      <c r="C19" s="131"/>
      <c r="D19" s="7"/>
      <c r="E19" s="15"/>
      <c r="F19" s="16"/>
      <c r="G19" s="5"/>
      <c r="H19" s="5"/>
      <c r="I19" s="5"/>
      <c r="J19" s="6"/>
      <c r="Q19" s="129">
        <f>COUNTIF(【入力シート】参加申込書!$I$28:$I$45,【入力シート】変更届!$J19)</f>
        <v>0</v>
      </c>
    </row>
    <row r="20" spans="1:17" ht="17.25" customHeight="1">
      <c r="A20" s="28">
        <v>5</v>
      </c>
      <c r="B20" s="130" t="str">
        <f>IF(AND(【入力シート】参加申込書!$B32="",【入力シート】参加申込書!$C32=""),"",【入力シート】参加申込書!$B32&amp;【入力シート】参加申込書!$C32)</f>
        <v/>
      </c>
      <c r="C20" s="131"/>
      <c r="D20" s="7"/>
      <c r="E20" s="15"/>
      <c r="F20" s="16"/>
      <c r="G20" s="5"/>
      <c r="H20" s="5"/>
      <c r="I20" s="5"/>
      <c r="J20" s="6"/>
      <c r="Q20" s="129">
        <f>COUNTIF(【入力シート】参加申込書!$I$28:$I$45,【入力シート】変更届!$J20)</f>
        <v>0</v>
      </c>
    </row>
    <row r="21" spans="1:17" ht="17.25" customHeight="1">
      <c r="A21" s="28">
        <v>6</v>
      </c>
      <c r="B21" s="130" t="str">
        <f>IF(AND(【入力シート】参加申込書!$B33="",【入力シート】参加申込書!$C33=""),"",【入力シート】参加申込書!$B33&amp;【入力シート】参加申込書!$C33)</f>
        <v/>
      </c>
      <c r="C21" s="131"/>
      <c r="D21" s="7"/>
      <c r="E21" s="15"/>
      <c r="F21" s="16"/>
      <c r="G21" s="5"/>
      <c r="H21" s="5"/>
      <c r="I21" s="5"/>
      <c r="J21" s="6"/>
      <c r="Q21" s="129">
        <f>COUNTIF(【入力シート】参加申込書!$I$28:$I$45,【入力シート】変更届!$J21)</f>
        <v>0</v>
      </c>
    </row>
    <row r="22" spans="1:17" ht="17.25" customHeight="1">
      <c r="A22" s="28">
        <v>7</v>
      </c>
      <c r="B22" s="130" t="str">
        <f>IF(AND(【入力シート】参加申込書!$B34="",【入力シート】参加申込書!$C34=""),"",【入力シート】参加申込書!$B34&amp;【入力シート】参加申込書!$C34)</f>
        <v/>
      </c>
      <c r="C22" s="131"/>
      <c r="D22" s="7"/>
      <c r="E22" s="15"/>
      <c r="F22" s="16"/>
      <c r="G22" s="5"/>
      <c r="H22" s="5"/>
      <c r="I22" s="5"/>
      <c r="J22" s="6"/>
      <c r="Q22" s="129">
        <f>COUNTIF(【入力シート】参加申込書!$I$28:$I$45,【入力シート】変更届!$J22)</f>
        <v>0</v>
      </c>
    </row>
    <row r="23" spans="1:17" ht="17.25" customHeight="1">
      <c r="A23" s="28">
        <v>8</v>
      </c>
      <c r="B23" s="130" t="str">
        <f>IF(AND(【入力シート】参加申込書!$B35="",【入力シート】参加申込書!$C35=""),"",【入力シート】参加申込書!$B35&amp;【入力シート】参加申込書!$C35)</f>
        <v/>
      </c>
      <c r="C23" s="131"/>
      <c r="D23" s="7"/>
      <c r="E23" s="15"/>
      <c r="F23" s="16"/>
      <c r="G23" s="5"/>
      <c r="H23" s="5"/>
      <c r="I23" s="5"/>
      <c r="J23" s="6"/>
      <c r="Q23" s="129">
        <f>COUNTIF(【入力シート】参加申込書!$I$28:$I$45,【入力シート】変更届!$J23)</f>
        <v>0</v>
      </c>
    </row>
    <row r="24" spans="1:17" ht="17.25" customHeight="1">
      <c r="A24" s="28">
        <v>9</v>
      </c>
      <c r="B24" s="130" t="str">
        <f>IF(AND(【入力シート】参加申込書!$B36="",【入力シート】参加申込書!$C36=""),"",【入力シート】参加申込書!$B36&amp;【入力シート】参加申込書!$C36)</f>
        <v/>
      </c>
      <c r="C24" s="131"/>
      <c r="D24" s="7"/>
      <c r="E24" s="15"/>
      <c r="F24" s="16"/>
      <c r="G24" s="5"/>
      <c r="H24" s="5"/>
      <c r="I24" s="5"/>
      <c r="J24" s="6"/>
      <c r="Q24" s="129">
        <f>COUNTIF(【入力シート】参加申込書!$I$28:$I$45,【入力シート】変更届!$J24)</f>
        <v>0</v>
      </c>
    </row>
    <row r="25" spans="1:17" ht="17.25" customHeight="1">
      <c r="A25" s="28">
        <v>10</v>
      </c>
      <c r="B25" s="130" t="str">
        <f>IF(AND(【入力シート】参加申込書!$B37="",【入力シート】参加申込書!$C37=""),"",【入力シート】参加申込書!$B37&amp;【入力シート】参加申込書!$C37)</f>
        <v/>
      </c>
      <c r="C25" s="131"/>
      <c r="D25" s="7"/>
      <c r="E25" s="15"/>
      <c r="F25" s="16"/>
      <c r="G25" s="5"/>
      <c r="H25" s="5"/>
      <c r="I25" s="5"/>
      <c r="J25" s="6"/>
      <c r="Q25" s="129">
        <f>COUNTIF(【入力シート】参加申込書!$I$28:$I$45,【入力シート】変更届!$J25)</f>
        <v>0</v>
      </c>
    </row>
    <row r="26" spans="1:17" ht="17.25" customHeight="1">
      <c r="A26" s="28">
        <v>11</v>
      </c>
      <c r="B26" s="130" t="str">
        <f>IF(AND(【入力シート】参加申込書!$B38="",【入力シート】参加申込書!$C38=""),"",【入力シート】参加申込書!$B38&amp;【入力シート】参加申込書!$C38)</f>
        <v/>
      </c>
      <c r="C26" s="131"/>
      <c r="D26" s="7"/>
      <c r="E26" s="15"/>
      <c r="F26" s="16"/>
      <c r="G26" s="5"/>
      <c r="H26" s="5"/>
      <c r="I26" s="5"/>
      <c r="J26" s="6"/>
      <c r="Q26" s="129">
        <f>COUNTIF(【入力シート】参加申込書!$I$28:$I$45,【入力シート】変更届!$J26)</f>
        <v>0</v>
      </c>
    </row>
    <row r="27" spans="1:17" ht="17.25" customHeight="1">
      <c r="A27" s="28">
        <v>12</v>
      </c>
      <c r="B27" s="130" t="str">
        <f>IF(AND(【入力シート】参加申込書!$B39="",【入力シート】参加申込書!$C39=""),"",【入力シート】参加申込書!$B39&amp;【入力シート】参加申込書!$C39)</f>
        <v/>
      </c>
      <c r="C27" s="131"/>
      <c r="D27" s="7"/>
      <c r="E27" s="15"/>
      <c r="F27" s="16"/>
      <c r="G27" s="5"/>
      <c r="H27" s="5"/>
      <c r="I27" s="5"/>
      <c r="J27" s="6"/>
      <c r="Q27" s="129">
        <f>COUNTIF(【入力シート】参加申込書!$I$28:$I$45,【入力シート】変更届!$J27)</f>
        <v>0</v>
      </c>
    </row>
    <row r="28" spans="1:17" ht="17.25" customHeight="1">
      <c r="A28" s="28">
        <v>13</v>
      </c>
      <c r="B28" s="130" t="str">
        <f>IF(AND(【入力シート】参加申込書!$B40="",【入力シート】参加申込書!$C40=""),"",【入力シート】参加申込書!$B40&amp;【入力シート】参加申込書!$C40)</f>
        <v/>
      </c>
      <c r="C28" s="131"/>
      <c r="D28" s="7"/>
      <c r="E28" s="15"/>
      <c r="F28" s="16"/>
      <c r="G28" s="5"/>
      <c r="H28" s="5"/>
      <c r="I28" s="5"/>
      <c r="J28" s="6"/>
      <c r="Q28" s="129">
        <f>COUNTIF(【入力シート】参加申込書!$I$28:$I$45,【入力シート】変更届!$J28)</f>
        <v>0</v>
      </c>
    </row>
    <row r="29" spans="1:17" ht="17.25" customHeight="1">
      <c r="A29" s="28">
        <v>14</v>
      </c>
      <c r="B29" s="130" t="str">
        <f>IF(AND(【入力シート】参加申込書!$B41="",【入力シート】参加申込書!$C41=""),"",【入力シート】参加申込書!$B41&amp;【入力シート】参加申込書!$C41)</f>
        <v/>
      </c>
      <c r="C29" s="131"/>
      <c r="D29" s="7"/>
      <c r="E29" s="15"/>
      <c r="F29" s="16"/>
      <c r="G29" s="5"/>
      <c r="H29" s="5"/>
      <c r="I29" s="5"/>
      <c r="J29" s="6"/>
      <c r="Q29" s="129">
        <f>COUNTIF(【入力シート】参加申込書!$I$28:$I$45,【入力シート】変更届!$J29)</f>
        <v>0</v>
      </c>
    </row>
    <row r="30" spans="1:17" ht="17.25" customHeight="1">
      <c r="A30" s="28">
        <v>15</v>
      </c>
      <c r="B30" s="130" t="str">
        <f>IF(AND(【入力シート】参加申込書!$B42="",【入力シート】参加申込書!$C42=""),"",【入力シート】参加申込書!$B42&amp;【入力シート】参加申込書!$C42)</f>
        <v/>
      </c>
      <c r="C30" s="131"/>
      <c r="D30" s="7"/>
      <c r="E30" s="15"/>
      <c r="F30" s="16"/>
      <c r="G30" s="5"/>
      <c r="H30" s="5"/>
      <c r="I30" s="5"/>
      <c r="J30" s="6"/>
      <c r="Q30" s="129">
        <f>COUNTIF(【入力シート】参加申込書!$I$28:$I$45,【入力シート】変更届!$J30)</f>
        <v>0</v>
      </c>
    </row>
    <row r="31" spans="1:17" ht="17.25" customHeight="1">
      <c r="A31" s="28">
        <v>16</v>
      </c>
      <c r="B31" s="130" t="str">
        <f>IF(AND(【入力シート】参加申込書!$B43="",【入力シート】参加申込書!$C43=""),"",【入力シート】参加申込書!$B43&amp;【入力シート】参加申込書!$C43)</f>
        <v/>
      </c>
      <c r="C31" s="131"/>
      <c r="D31" s="7"/>
      <c r="E31" s="15"/>
      <c r="F31" s="16"/>
      <c r="G31" s="5"/>
      <c r="H31" s="5"/>
      <c r="I31" s="5"/>
      <c r="J31" s="6"/>
      <c r="Q31" s="129">
        <f>COUNTIF(【入力シート】参加申込書!$I$28:$I$45,【入力シート】変更届!$J31)</f>
        <v>0</v>
      </c>
    </row>
    <row r="32" spans="1:17" ht="17.25" customHeight="1">
      <c r="A32" s="28">
        <v>17</v>
      </c>
      <c r="B32" s="130" t="str">
        <f>IF(AND(【入力シート】参加申込書!$B44="",【入力シート】参加申込書!$C44=""),"",【入力シート】参加申込書!$B44&amp;【入力シート】参加申込書!$C44)</f>
        <v/>
      </c>
      <c r="C32" s="131"/>
      <c r="D32" s="7"/>
      <c r="E32" s="15"/>
      <c r="F32" s="16"/>
      <c r="G32" s="5"/>
      <c r="H32" s="5"/>
      <c r="I32" s="5"/>
      <c r="J32" s="6"/>
      <c r="Q32" s="129">
        <f>COUNTIF(【入力シート】参加申込書!$I$28:$I$45,【入力シート】変更届!$J32)</f>
        <v>0</v>
      </c>
    </row>
    <row r="33" spans="1:17" ht="17.25" customHeight="1">
      <c r="A33" s="29">
        <v>18</v>
      </c>
      <c r="B33" s="132" t="str">
        <f>IF(AND(【入力シート】参加申込書!$B45="",【入力シート】参加申込書!$C45=""),"",【入力シート】参加申込書!$B45&amp;【入力シート】参加申込書!$C45)</f>
        <v/>
      </c>
      <c r="C33" s="133"/>
      <c r="D33" s="3"/>
      <c r="E33" s="17"/>
      <c r="F33" s="18"/>
      <c r="G33" s="1"/>
      <c r="H33" s="1"/>
      <c r="I33" s="1"/>
      <c r="J33" s="2"/>
      <c r="Q33" s="129">
        <f>COUNTIF(【入力シート】参加申込書!$I$28:$I$45,【入力シート】変更届!$J33)</f>
        <v>0</v>
      </c>
    </row>
    <row r="34" spans="1:17" ht="7.5" customHeight="1"/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  <row r="89" customFormat="1" hidden="1"/>
    <row r="90" customFormat="1" hidden="1"/>
    <row r="91" customFormat="1" hidden="1"/>
    <row r="92" customFormat="1" hidden="1"/>
    <row r="93" customFormat="1" hidden="1"/>
    <row r="94" customFormat="1" hidden="1"/>
    <row r="95" customFormat="1" hidden="1"/>
    <row r="96" customFormat="1" hidden="1"/>
    <row r="97" customFormat="1" hidden="1"/>
    <row r="98" customFormat="1" hidden="1"/>
    <row r="99" customFormat="1" hidden="1"/>
    <row r="100" customFormat="1" hidden="1"/>
    <row r="101" customFormat="1" hidden="1"/>
    <row r="102" customFormat="1" hidden="1"/>
    <row r="103" customFormat="1" hidden="1"/>
    <row r="104" customFormat="1" hidden="1"/>
    <row r="105" customFormat="1" hidden="1"/>
    <row r="106" customFormat="1" hidden="1"/>
    <row r="107" customFormat="1" hidden="1"/>
    <row r="108" customFormat="1" hidden="1"/>
    <row r="109" customFormat="1" hidden="1"/>
    <row r="110" customFormat="1" hidden="1"/>
    <row r="111" customFormat="1" hidden="1"/>
    <row r="112" customFormat="1" hidden="1"/>
    <row r="113" customFormat="1" hidden="1"/>
    <row r="114" customFormat="1" hidden="1"/>
    <row r="115" customFormat="1" hidden="1"/>
    <row r="116" customFormat="1" hidden="1"/>
    <row r="117" customFormat="1" hidden="1"/>
    <row r="118" customFormat="1" hidden="1"/>
  </sheetData>
  <sheetProtection algorithmName="SHA-512" hashValue="CKkdT8zZq6QNkzLBLhwjhJQOWXpndLlbtNjj1dtsWQtxtZ2gUC3OgSyyFS9qfRNRrbWTPplh8YSDK+sfjJMROA==" saltValue="3fWPPCKGJUSI6hGwcAyPYA==" spinCount="100000" sheet="1" objects="1" scenarios="1" selectLockedCells="1"/>
  <dataConsolidate/>
  <mergeCells count="15">
    <mergeCell ref="A1:P1"/>
    <mergeCell ref="A3:J3"/>
    <mergeCell ref="A4:J4"/>
    <mergeCell ref="A5:J5"/>
    <mergeCell ref="C7:C8"/>
    <mergeCell ref="D7:E7"/>
    <mergeCell ref="A14:A15"/>
    <mergeCell ref="B14:B15"/>
    <mergeCell ref="C14:J14"/>
    <mergeCell ref="A9:B9"/>
    <mergeCell ref="G9:G12"/>
    <mergeCell ref="A10:B10"/>
    <mergeCell ref="H10:H12"/>
    <mergeCell ref="A11:B11"/>
    <mergeCell ref="A12:B12"/>
  </mergeCells>
  <phoneticPr fontId="3"/>
  <conditionalFormatting sqref="C17:J17 C19:J19 C21:J21 C23:J23 C25:J25 C27:J27 C29:J29 C31:J31 C33:J33">
    <cfRule type="containsBlanks" dxfId="9" priority="7">
      <formula>LEN(TRIM(C17))=0</formula>
    </cfRule>
  </conditionalFormatting>
  <conditionalFormatting sqref="D9:E9 D11:E11">
    <cfRule type="containsBlanks" dxfId="8" priority="9">
      <formula>LEN(TRIM(D9))=0</formula>
    </cfRule>
  </conditionalFormatting>
  <conditionalFormatting sqref="D10:E10">
    <cfRule type="containsBlanks" dxfId="7" priority="6">
      <formula>LEN(TRIM(D10))=0</formula>
    </cfRule>
  </conditionalFormatting>
  <conditionalFormatting sqref="D12:E12 C16:J16 C18:J18 C20:J20 C22:J22 C24:J24 C26:J26 C28:J28 C30:J30 C32:J32">
    <cfRule type="containsBlanks" dxfId="6" priority="8">
      <formula>LEN(TRIM(C12))=0</formula>
    </cfRule>
  </conditionalFormatting>
  <dataValidations count="16">
    <dataValidation imeMode="halfAlpha" allowBlank="1" showInputMessage="1" showErrorMessage="1" promptTitle="選手登録番号の入力" prompt="(公財)日本バレーボール協会の登録番号(選手ID)を入力してください。" sqref="J16:J18" xr:uid="{3CB05249-FE39-4581-A78F-7F82A8B6F0EB}"/>
    <dataValidation imeMode="halfAlpha" allowBlank="1" showInputMessage="1" showErrorMessage="1" promptTitle="学年の入力" prompt="学年を入力してください。_x000a_※数字(3～1)のみ入力_x000a_※「年」の入力は不要" sqref="G16:G18" xr:uid="{C5E2ED69-3C71-44A8-9763-925A7A31B12C}"/>
    <dataValidation imeMode="hiragana" allowBlank="1" showInputMessage="1" showErrorMessage="1" promptTitle="名字の入力" prompt="名字を入力してください。_x000a_※名字のみ入力_x000a_※スペース入力なし" sqref="C16:C18 D9:D10" xr:uid="{B26D8F63-DFF0-4F96-B637-A6051572D3C7}"/>
    <dataValidation imeMode="hiragana" allowBlank="1" showInputMessage="1" showErrorMessage="1" promptTitle="名前の入力" prompt="名前を入力してください。_x000a_※名前のみ入力_x000a_※スペース入力なし" sqref="D16:D18 E9:E10" xr:uid="{9D078AD8-B86B-498A-B851-2292A6027E19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E16:E18" xr:uid="{8642C9F8-8290-4851-92FC-B1CC6EB151C3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F16:F18" xr:uid="{41C0EFA9-6B94-482A-9C8E-A7C142A25EB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H16:H18" xr:uid="{FA1C651A-5949-4190-AE8F-0490F06B9ACC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6:I18" xr:uid="{589BB118-9126-481D-8F31-294A2E7C019E}"/>
    <dataValidation imeMode="hiragana" allowBlank="1" showErrorMessage="1" promptTitle="名字の入力" prompt="名字を入力してください。_x000a_※名字のみ入力_x000a_※スペース入力なし" sqref="D11:D12 C19:C33" xr:uid="{02A55D20-01EB-40AF-80FD-BC9D544A23AF}"/>
    <dataValidation imeMode="hiragana" allowBlank="1" showErrorMessage="1" promptTitle="名前の入力" prompt="名前を入力してください。_x000a_※名前のみ入力_x000a_※スペース入力なし" sqref="E11:E12 D19:D33" xr:uid="{21761533-FCAE-4BB2-ADB1-C5FB188099A0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E19:E33" xr:uid="{B423CB23-2A25-4434-88C2-D92A360161EB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F19:F33" xr:uid="{559EAD3B-679F-460B-9989-4676909DE2D2}"/>
    <dataValidation imeMode="halfAlpha" allowBlank="1" showErrorMessage="1" promptTitle="学年の入力" prompt="学年を入力してください。_x000a_※数字(3～1)のみ入力_x000a_※「年」の入力は不要" sqref="G19:G33" xr:uid="{763431CA-CE2D-497B-94B3-605691FC73DA}"/>
    <dataValidation imeMode="halfAlpha" allowBlank="1" showErrorMessage="1" promptTitle="身長の入力" prompt="身長を入力してください。_x000a_※数字(3桁)のみ入力_x000a_※小数点以下入力不要_x000a_※「cm」の入力は不要" sqref="H19:H33" xr:uid="{961070FB-A9B7-4329-9BE5-EA8B8B4E0EA6}"/>
    <dataValidation imeMode="halfAlpha" allowBlank="1" showErrorMessage="1" promptTitle="選手登録番号の入力" prompt="(公財)日本バレーボール協会の登録番号(選手ID)を入力してください。" sqref="J19:J33" xr:uid="{DC9EE2C7-0DEC-4C93-9A0F-09121C8DA9A8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9:I33" xr:uid="{B89B8D49-BBA5-466E-B059-DC77A043D020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7492D10-8132-4E55-9054-315989E8BABE}">
            <xm:f>COUNTIF(変更届!$N$18:$O$53,"変更")=0</xm:f>
            <x14:dxf>
              <font>
                <color rgb="FFFFFF00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4" id="{B125EBBC-A667-45C1-9320-5A7E2D7042C0}">
            <xm:f>COUNTIF(変更届!$N$18:$O$53,"追加")=0</xm:f>
            <x14:dxf>
              <font>
                <color rgb="FFFFFF00"/>
              </font>
            </x14:dxf>
          </x14:cfRule>
          <xm:sqref>J11</xm:sqref>
        </x14:conditionalFormatting>
        <x14:conditionalFormatting xmlns:xm="http://schemas.microsoft.com/office/excel/2006/main">
          <x14:cfRule type="expression" priority="3" id="{9B4E8138-BC5E-4A49-946F-0C95A6F645F4}">
            <xm:f>COUNTIF(変更届!$N$18:$O$53,"不可")=0</xm:f>
            <x14:dxf>
              <font>
                <color rgb="FFFFFF00"/>
              </font>
            </x14:dxf>
          </x14:cfRule>
          <xm:sqref>J12</xm:sqref>
        </x14:conditionalFormatting>
        <x14:conditionalFormatting xmlns:xm="http://schemas.microsoft.com/office/excel/2006/main">
          <x14:cfRule type="expression" priority="2" id="{767CA5A6-B765-46D5-8C00-B51C292AB571}">
            <xm:f>【入力シート】参加申込書!$A$4=""</xm:f>
            <x14:dxf>
              <font>
                <color rgb="FFFFFF00"/>
              </font>
            </x14:dxf>
          </x14:cfRule>
          <xm:sqref>A4:J4</xm:sqref>
        </x14:conditionalFormatting>
        <x14:conditionalFormatting xmlns:xm="http://schemas.microsoft.com/office/excel/2006/main">
          <x14:cfRule type="expression" priority="1" id="{AA0824E3-7615-4EF9-8084-F37819C12CE7}">
            <xm:f>【入力シート】参加申込書!$A$5=""</xm:f>
            <x14:dxf>
              <font>
                <color rgb="FFFFFF00"/>
              </font>
            </x14:dxf>
          </x14:cfRule>
          <xm:sqref>A5:J5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0867-19F1-45C7-9ECF-015274993611}">
  <sheetPr>
    <tabColor rgb="FFFF0000"/>
    <pageSetUpPr fitToPage="1"/>
  </sheetPr>
  <dimension ref="A1:GI68"/>
  <sheetViews>
    <sheetView showGridLines="0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1" width="3" style="41" hidden="1" customWidth="1"/>
    <col min="32" max="35" width="7.5" style="41" hidden="1" customWidth="1"/>
    <col min="36" max="36" width="18.875" style="41" hidden="1" customWidth="1"/>
    <col min="37" max="38" width="7.5" style="41" hidden="1" customWidth="1"/>
    <col min="39" max="39" width="18.875" style="41" hidden="1" customWidth="1"/>
    <col min="40" max="40" width="10.5" style="41" hidden="1" customWidth="1"/>
    <col min="41" max="190" width="3" style="41" hidden="1" customWidth="1"/>
    <col min="191" max="191" width="0" style="41" hidden="1" customWidth="1"/>
    <col min="192" max="16384" width="1.625" style="41" hidden="1"/>
  </cols>
  <sheetData>
    <row r="1" spans="1:40" ht="18.75" customHeight="1">
      <c r="A1" s="370" t="str">
        <f>参加申込書!$AP5</f>
        <v>令和7年度 栃木県高等学校体育連盟北部支部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</row>
    <row r="2" spans="1:40" ht="18.75" customHeight="1">
      <c r="A2" s="370" t="str">
        <f>参加申込書!$AP6</f>
        <v>総合体育大会バレーボール競技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</row>
    <row r="3" spans="1:40" ht="18.75" customHeight="1">
      <c r="A3" s="370" t="s">
        <v>236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</row>
    <row r="4" spans="1:40" ht="11.25" customHeight="1"/>
    <row r="5" spans="1:40" ht="28.5" customHeight="1">
      <c r="A5" s="196" t="s">
        <v>237</v>
      </c>
      <c r="B5" s="196"/>
      <c r="C5" s="196"/>
      <c r="D5" s="366" t="str">
        <f>参加申込書!$AP8</f>
        <v/>
      </c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196" t="s">
        <v>238</v>
      </c>
      <c r="R5" s="196"/>
      <c r="S5" s="196"/>
      <c r="T5" s="366" t="str">
        <f>参加申込書!$AI9</f>
        <v>　</v>
      </c>
      <c r="U5" s="366"/>
      <c r="V5" s="366"/>
      <c r="W5" s="366"/>
      <c r="X5" s="366"/>
      <c r="Y5" s="366"/>
      <c r="Z5" s="371"/>
      <c r="AA5" s="134" t="s">
        <v>10</v>
      </c>
    </row>
    <row r="6" spans="1:40" ht="7.5" customHeight="1">
      <c r="X6" s="135"/>
      <c r="Y6" s="135"/>
      <c r="Z6" s="135"/>
      <c r="AE6"/>
      <c r="AK6"/>
      <c r="AL6"/>
      <c r="AM6"/>
      <c r="AN6"/>
    </row>
    <row r="7" spans="1:40" ht="28.5" customHeight="1">
      <c r="A7" s="364" t="s">
        <v>239</v>
      </c>
      <c r="B7" s="364"/>
      <c r="C7" s="364"/>
      <c r="D7" s="365" t="str">
        <f>参加申込書!$AP9</f>
        <v/>
      </c>
      <c r="E7" s="365"/>
      <c r="F7" s="365"/>
      <c r="G7" s="365"/>
      <c r="H7" s="365"/>
      <c r="I7" s="200" t="s">
        <v>11</v>
      </c>
      <c r="J7" s="177"/>
      <c r="K7" s="178"/>
      <c r="L7" s="366" t="str">
        <f>参加申込書!$AP10</f>
        <v/>
      </c>
      <c r="M7" s="366"/>
      <c r="N7" s="366"/>
      <c r="O7" s="366"/>
      <c r="P7" s="366"/>
      <c r="AN7"/>
    </row>
    <row r="8" spans="1:40">
      <c r="X8" s="135"/>
      <c r="Y8" s="135"/>
      <c r="Z8" s="135"/>
      <c r="AE8"/>
      <c r="AK8"/>
      <c r="AL8"/>
      <c r="AM8"/>
      <c r="AN8"/>
    </row>
    <row r="9" spans="1:40" ht="14.25" thickBot="1">
      <c r="A9" s="40"/>
      <c r="B9" s="40"/>
      <c r="C9" s="40"/>
      <c r="D9" s="136"/>
      <c r="E9" s="367" t="s">
        <v>229</v>
      </c>
      <c r="F9" s="340"/>
      <c r="G9" s="340"/>
      <c r="H9" s="340"/>
      <c r="I9" s="340"/>
      <c r="J9" s="340"/>
      <c r="K9" s="340"/>
      <c r="L9" s="368" t="s">
        <v>240</v>
      </c>
      <c r="M9" s="369"/>
      <c r="N9" s="369"/>
      <c r="O9" s="369"/>
      <c r="P9" s="369"/>
      <c r="Q9" s="369"/>
      <c r="R9" s="369"/>
      <c r="S9" s="369"/>
      <c r="T9" s="369"/>
      <c r="AD9" s="360" t="s">
        <v>241</v>
      </c>
      <c r="AE9" s="360"/>
      <c r="AF9" s="19" t="s">
        <v>139</v>
      </c>
      <c r="AG9" s="23" t="s">
        <v>140</v>
      </c>
      <c r="AH9" s="19" t="s">
        <v>136</v>
      </c>
      <c r="AI9" s="23" t="s">
        <v>137</v>
      </c>
      <c r="AJ9" s="25" t="s">
        <v>21</v>
      </c>
      <c r="AK9"/>
      <c r="AL9"/>
      <c r="AM9"/>
      <c r="AN9"/>
    </row>
    <row r="10" spans="1:40" ht="18.75" customHeight="1" thickTop="1">
      <c r="A10" s="196" t="s">
        <v>242</v>
      </c>
      <c r="B10" s="196"/>
      <c r="C10" s="196"/>
      <c r="D10" s="196"/>
      <c r="E10" s="361" t="str">
        <f>参加申込書!$AI10</f>
        <v>　</v>
      </c>
      <c r="F10" s="362"/>
      <c r="G10" s="362"/>
      <c r="H10" s="362"/>
      <c r="I10" s="362"/>
      <c r="J10" s="362"/>
      <c r="K10" s="362"/>
      <c r="L10" s="357" t="str">
        <f>_xlfn.IFS(【入力シート】変更届!$D9="","",AND(【入力シート】参加申込書!$C18&lt;&gt;"",【入力シート】変更届!$D9&lt;&gt;""),"変更",AND(【入力シート】参加申込書!$C18="",【入力シート】変更届!$D9&lt;&gt;""),"追加")</f>
        <v/>
      </c>
      <c r="M10" s="358"/>
      <c r="N10" s="363" t="str">
        <f>$AJ10</f>
        <v>　</v>
      </c>
      <c r="O10" s="363"/>
      <c r="P10" s="363"/>
      <c r="Q10" s="363"/>
      <c r="R10" s="363"/>
      <c r="S10" s="363"/>
      <c r="T10" s="363"/>
      <c r="AD10" s="76">
        <f>LEN(AF10)</f>
        <v>0</v>
      </c>
      <c r="AE10" s="77">
        <f>LEN(AG10)</f>
        <v>0</v>
      </c>
      <c r="AF10" s="48" t="str">
        <f>SUBSTITUTE(SUBSTITUTE(【入力シート】変更届!$D9,"　", "")," ", "")</f>
        <v/>
      </c>
      <c r="AG10" s="49" t="str">
        <f>SUBSTITUTE(SUBSTITUTE(【入力シート】変更届!$E9,"　", "")," ", "")</f>
        <v/>
      </c>
      <c r="AH10" s="48" t="str">
        <f>IF(AND($AD10=1,$AD10+$AE10+2&gt;=8),$AF10,IF(AND($AD10=1,$AD10+$AE10+2=7),$AF10&amp;"　",IF(AND($AD10=1,$AD10+$AE10+2&lt;7),$AF10&amp;"　　",IF(AND($AD10=2,$AD10+$AE10&lt;6),LEFT($AF10,1)&amp;"　"&amp;RIGHT($AF10,1),IF(AND($AD10=2,$AD10+$AE10&gt;=6),$AF10,$AF10)))))</f>
        <v/>
      </c>
      <c r="AI10" s="49" t="str">
        <f>IF(AND($AE10=1,$AD10+$AE10+2&gt;=8),$AG10,IF(AND($AE10=1,$AD10+$AE10+2=7),"　"&amp;$AG10,IF(AND($AE10=1,$AD10+$AE10+2&lt;7),"　　"&amp;$AG10,IF(AND($AE10=2,$AD10+$AE10&lt;6),LEFT($AG10,1)&amp;"　"&amp;RIGHT($AG10,1),IF(AND($AE10=2,$AD10+$AE10&gt;=6),$AG10,$AG10)))))</f>
        <v/>
      </c>
      <c r="AJ10" s="50" t="str">
        <f>IF(OR($AH10=0,$AI10=0),"",$AH10&amp;"　"&amp;$AI10)</f>
        <v>　</v>
      </c>
      <c r="AK10" s="41" t="s">
        <v>243</v>
      </c>
    </row>
    <row r="11" spans="1:40" ht="18.75" customHeight="1">
      <c r="A11" s="196" t="s">
        <v>244</v>
      </c>
      <c r="B11" s="196"/>
      <c r="C11" s="196"/>
      <c r="D11" s="196"/>
      <c r="E11" s="355" t="str">
        <f>参加申込書!$AI11</f>
        <v>　</v>
      </c>
      <c r="F11" s="356"/>
      <c r="G11" s="356"/>
      <c r="H11" s="356"/>
      <c r="I11" s="356"/>
      <c r="J11" s="356"/>
      <c r="K11" s="356"/>
      <c r="L11" s="357" t="str">
        <f>_xlfn.IFS(【入力シート】変更届!$D10="","",AND(【入力シート】参加申込書!$C19&lt;&gt;"",【入力シート】変更届!$D10&lt;&gt;""),"変更",AND(【入力シート】参加申込書!$C19="",【入力シート】変更届!$D10&lt;&gt;""),"追加")</f>
        <v/>
      </c>
      <c r="M11" s="358"/>
      <c r="N11" s="359" t="str">
        <f t="shared" ref="N11:N12" si="0">$AJ11</f>
        <v>　</v>
      </c>
      <c r="O11" s="359"/>
      <c r="P11" s="359"/>
      <c r="Q11" s="359"/>
      <c r="R11" s="359"/>
      <c r="S11" s="359"/>
      <c r="T11" s="359"/>
      <c r="AD11" s="76">
        <f>LEN(AF11)</f>
        <v>0</v>
      </c>
      <c r="AE11" s="77">
        <f t="shared" ref="AE11:AE13" si="1">LEN(AG11)</f>
        <v>0</v>
      </c>
      <c r="AF11" s="48" t="str">
        <f>SUBSTITUTE(SUBSTITUTE(【入力シート】変更届!$D10,"　", "")," ", "")</f>
        <v/>
      </c>
      <c r="AG11" s="49" t="str">
        <f>SUBSTITUTE(SUBSTITUTE(【入力シート】変更届!$E10,"　", "")," ", "")</f>
        <v/>
      </c>
      <c r="AH11" s="48" t="str">
        <f>IF(AND($AD11=1,$AD11+$AE11+2&gt;=8),$AF11,IF(AND($AD11=1,$AD11+$AE11+2=7),$AF11&amp;"　",IF(AND($AD11=1,$AD11+$AE11+2&lt;7),$AF11&amp;"　　",IF(AND($AD11=2,$AD11+$AE11&lt;6),LEFT($AF11,1)&amp;"　"&amp;RIGHT($AF11,1),IF(AND($AD11=2,$AD11+$AE11&gt;=6),$AF11,$AF11)))))</f>
        <v/>
      </c>
      <c r="AI11" s="49" t="str">
        <f>IF(AND($AE11=1,$AD11+$AE11+2&gt;=8),$AG11,IF(AND($AE11=1,$AD11+$AE11+2=7),"　"&amp;$AG11,IF(AND($AE11=1,$AD11+$AE11+2&lt;7),"　　"&amp;$AG11,IF(AND($AE11=2,$AD11+$AE11&lt;6),LEFT($AG11,1)&amp;"　"&amp;RIGHT($AG11,1),IF(AND($AE11=2,$AD11+$AE11&gt;=6),$AG11,$AG11)))))</f>
        <v/>
      </c>
      <c r="AJ11" s="50" t="str">
        <f>IF(OR($AH11=0,$AI11=0),"",$AH11&amp;"　"&amp;$AI11)</f>
        <v>　</v>
      </c>
      <c r="AK11" s="41" t="s">
        <v>245</v>
      </c>
    </row>
    <row r="12" spans="1:40" ht="18.75" customHeight="1">
      <c r="A12" s="195" t="s">
        <v>246</v>
      </c>
      <c r="B12" s="195"/>
      <c r="C12" s="195"/>
      <c r="D12" s="195"/>
      <c r="E12" s="355" t="str">
        <f>参加申込書!$AI12</f>
        <v>　</v>
      </c>
      <c r="F12" s="356"/>
      <c r="G12" s="356"/>
      <c r="H12" s="356"/>
      <c r="I12" s="356"/>
      <c r="J12" s="356"/>
      <c r="K12" s="356"/>
      <c r="L12" s="357" t="str">
        <f>_xlfn.IFS(【入力シート】変更届!$D11="","",AND(【入力シート】参加申込書!$C20&lt;&gt;"",【入力シート】変更届!$D11&lt;&gt;""),"変更",AND(【入力シート】参加申込書!$C20="",【入力シート】変更届!$D11&lt;&gt;""),"追加")</f>
        <v/>
      </c>
      <c r="M12" s="358"/>
      <c r="N12" s="359" t="str">
        <f t="shared" si="0"/>
        <v>　</v>
      </c>
      <c r="O12" s="359"/>
      <c r="P12" s="359"/>
      <c r="Q12" s="359"/>
      <c r="R12" s="359"/>
      <c r="S12" s="359"/>
      <c r="T12" s="359"/>
      <c r="AD12" s="76">
        <f>LEN(AF12)</f>
        <v>0</v>
      </c>
      <c r="AE12" s="77">
        <f t="shared" si="1"/>
        <v>0</v>
      </c>
      <c r="AF12" s="48" t="str">
        <f>SUBSTITUTE(SUBSTITUTE(【入力シート】変更届!$D11,"　", "")," ", "")</f>
        <v/>
      </c>
      <c r="AG12" s="49" t="str">
        <f>SUBSTITUTE(SUBSTITUTE(【入力シート】変更届!$E11,"　", "")," ", "")</f>
        <v/>
      </c>
      <c r="AH12" s="48" t="str">
        <f>IF(AND($AD12=1,$AD12+$AE12+2&gt;=8),$AF12,IF(AND($AD12=1,$AD12+$AE12+2=7),$AF12&amp;"　",IF(AND($AD12=1,$AD12+$AE12+2&lt;7),$AF12&amp;"　　",IF(AND($AD12=2,$AD12+$AE12&lt;6),LEFT($AF12,1)&amp;"　"&amp;RIGHT($AF12,1),IF(AND($AD12=2,$AD12+$AE12&gt;=6),$AF12,$AF12)))))</f>
        <v/>
      </c>
      <c r="AI12" s="49" t="str">
        <f>IF(AND($AE12=1,$AD12+$AE12+2&gt;=8),$AG12,IF(AND($AE12=1,$AD12+$AE12+2=7),"　"&amp;$AG12,IF(AND($AE12=1,$AD12+$AE12+2&lt;7),"　　"&amp;$AG12,IF(AND($AE12=2,$AD12+$AE12&lt;6),LEFT($AG12,1)&amp;"　"&amp;RIGHT($AG12,1),IF(AND($AE12=2,$AD12+$AE12&gt;=6),$AG12,$AG12)))))</f>
        <v/>
      </c>
      <c r="AJ12" s="50" t="str">
        <f>IF(OR($AH12=0,$AI12=0),"",$AH12&amp;"　"&amp;$AI12)</f>
        <v>　</v>
      </c>
      <c r="AK12" s="41" t="s">
        <v>247</v>
      </c>
    </row>
    <row r="13" spans="1:40" ht="18.75" customHeight="1">
      <c r="A13" s="196" t="s">
        <v>248</v>
      </c>
      <c r="B13" s="196"/>
      <c r="C13" s="196"/>
      <c r="D13" s="196"/>
      <c r="E13" s="355" t="str">
        <f>参加申込書!$AL10</f>
        <v>　</v>
      </c>
      <c r="F13" s="356"/>
      <c r="G13" s="356"/>
      <c r="H13" s="356"/>
      <c r="I13" s="356"/>
      <c r="J13" s="356"/>
      <c r="K13" s="356"/>
      <c r="L13" s="357" t="str">
        <f>_xlfn.IFS(【入力シート】変更届!$D12="","",AND(【入力シート】参加申込書!$C21&lt;&gt;"",【入力シート】変更届!$D12&lt;&gt;""),"変更",AND(【入力シート】参加申込書!$C21="",【入力シート】変更届!$D12&lt;&gt;""),"追加")</f>
        <v/>
      </c>
      <c r="M13" s="358"/>
      <c r="N13" s="359" t="str">
        <f>$AJ13</f>
        <v>　</v>
      </c>
      <c r="O13" s="359"/>
      <c r="P13" s="359"/>
      <c r="Q13" s="359"/>
      <c r="R13" s="359"/>
      <c r="S13" s="359"/>
      <c r="T13" s="359"/>
      <c r="AD13" s="78">
        <f>LEN(AF13)</f>
        <v>0</v>
      </c>
      <c r="AE13" s="79">
        <f t="shared" si="1"/>
        <v>0</v>
      </c>
      <c r="AF13" s="137" t="str">
        <f>SUBSTITUTE(SUBSTITUTE(【入力シート】変更届!$D12,"　", "")," ", "")</f>
        <v/>
      </c>
      <c r="AG13" s="79" t="str">
        <f>SUBSTITUTE(SUBSTITUTE(【入力シート】変更届!$E12,"　", "")," ", "")</f>
        <v/>
      </c>
      <c r="AH13" s="53" t="str">
        <f>IF(LEN($AF13)=1,$AF13&amp;"　　",IF(LEN($AF13)=2,LEFT($AF13,1)&amp;"　"&amp;RIGHT($AF13,1),$AF13))</f>
        <v/>
      </c>
      <c r="AI13" s="54" t="str">
        <f>IF(LEN($AG13)=1,"　　"&amp;$AG13,IF(LEN($AG13)=2,LEFT($AG13,1)&amp;"　"&amp;RIGHT($AG13,1),$AG13))</f>
        <v/>
      </c>
      <c r="AJ13" s="55" t="str">
        <f>IF(OR($AH13=0,$AI13=0),"",$AH13&amp;"　"&amp;$AI13)</f>
        <v>　</v>
      </c>
      <c r="AK13" t="s">
        <v>249</v>
      </c>
      <c r="AL13"/>
      <c r="AM13"/>
      <c r="AN13"/>
    </row>
    <row r="14" spans="1:40" ht="7.5" customHeight="1"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E14"/>
      <c r="AK14"/>
      <c r="AL14"/>
      <c r="AM14"/>
      <c r="AN14"/>
    </row>
    <row r="15" spans="1:40" ht="13.5" customHeight="1" thickBot="1">
      <c r="A15" s="333" t="s">
        <v>20</v>
      </c>
      <c r="B15" s="336" t="s">
        <v>229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8"/>
      <c r="N15" s="339" t="s">
        <v>250</v>
      </c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1"/>
      <c r="AC15" s="138"/>
      <c r="AE15"/>
      <c r="AK15"/>
      <c r="AL15"/>
      <c r="AM15"/>
      <c r="AN15"/>
    </row>
    <row r="16" spans="1:40" ht="13.5" customHeight="1" thickTop="1">
      <c r="A16" s="334"/>
      <c r="B16" s="342" t="s">
        <v>251</v>
      </c>
      <c r="C16" s="343"/>
      <c r="D16" s="343"/>
      <c r="E16" s="343"/>
      <c r="F16" s="343"/>
      <c r="G16" s="344"/>
      <c r="H16" s="345" t="s">
        <v>22</v>
      </c>
      <c r="I16" s="345"/>
      <c r="J16" s="346" t="s">
        <v>215</v>
      </c>
      <c r="K16" s="347"/>
      <c r="L16" s="347"/>
      <c r="M16" s="348"/>
      <c r="N16" s="349" t="s">
        <v>252</v>
      </c>
      <c r="O16" s="350"/>
      <c r="P16" s="352" t="s">
        <v>251</v>
      </c>
      <c r="Q16" s="352"/>
      <c r="R16" s="352"/>
      <c r="S16" s="352"/>
      <c r="T16" s="352"/>
      <c r="U16" s="353"/>
      <c r="V16" s="347" t="s">
        <v>22</v>
      </c>
      <c r="W16" s="347"/>
      <c r="X16" s="346" t="s">
        <v>215</v>
      </c>
      <c r="Y16" s="347"/>
      <c r="Z16" s="347"/>
      <c r="AA16" s="354"/>
      <c r="AC16" s="138"/>
      <c r="AE16"/>
      <c r="AK16"/>
      <c r="AL16"/>
      <c r="AM16"/>
      <c r="AN16"/>
    </row>
    <row r="17" spans="1:191">
      <c r="A17" s="335"/>
      <c r="B17" s="327" t="s">
        <v>253</v>
      </c>
      <c r="C17" s="328"/>
      <c r="D17" s="328"/>
      <c r="E17" s="328"/>
      <c r="F17" s="328"/>
      <c r="G17" s="328"/>
      <c r="H17" s="329" t="s">
        <v>131</v>
      </c>
      <c r="I17" s="329"/>
      <c r="J17" s="330" t="s">
        <v>24</v>
      </c>
      <c r="K17" s="329"/>
      <c r="L17" s="329"/>
      <c r="M17" s="331"/>
      <c r="N17" s="351"/>
      <c r="O17" s="196"/>
      <c r="P17" s="328" t="s">
        <v>253</v>
      </c>
      <c r="Q17" s="328"/>
      <c r="R17" s="328"/>
      <c r="S17" s="328"/>
      <c r="T17" s="328"/>
      <c r="U17" s="328"/>
      <c r="V17" s="329" t="s">
        <v>131</v>
      </c>
      <c r="W17" s="329"/>
      <c r="X17" s="330" t="s">
        <v>24</v>
      </c>
      <c r="Y17" s="329"/>
      <c r="Z17" s="329"/>
      <c r="AA17" s="332"/>
      <c r="AC17" s="139" t="s">
        <v>235</v>
      </c>
      <c r="AE17" s="26" t="s">
        <v>130</v>
      </c>
      <c r="AF17" s="23" t="s">
        <v>139</v>
      </c>
      <c r="AG17" s="23" t="s">
        <v>141</v>
      </c>
      <c r="AH17" s="23" t="s">
        <v>138</v>
      </c>
      <c r="AI17" s="23" t="s">
        <v>137</v>
      </c>
      <c r="AJ17" s="23" t="s">
        <v>132</v>
      </c>
      <c r="AK17" s="23" t="s">
        <v>22</v>
      </c>
      <c r="AL17" s="23" t="s">
        <v>131</v>
      </c>
      <c r="AM17" s="23" t="s">
        <v>215</v>
      </c>
      <c r="AN17" s="25" t="s">
        <v>24</v>
      </c>
      <c r="GI17" s="60"/>
    </row>
    <row r="18" spans="1:191" ht="15" customHeight="1">
      <c r="A18" s="320">
        <v>1</v>
      </c>
      <c r="B18" s="322" t="str">
        <f>参加申込書!$AI15</f>
        <v>　</v>
      </c>
      <c r="C18" s="323"/>
      <c r="D18" s="323"/>
      <c r="E18" s="323"/>
      <c r="F18" s="323"/>
      <c r="G18" s="323"/>
      <c r="H18" s="315" t="str">
        <f>参加申込書!$AJ15</f>
        <v/>
      </c>
      <c r="I18" s="315"/>
      <c r="J18" s="316" t="str">
        <f>参加申込書!$AL15</f>
        <v/>
      </c>
      <c r="K18" s="317"/>
      <c r="L18" s="317"/>
      <c r="M18" s="324"/>
      <c r="N18" s="325" t="str">
        <f>_xlfn.IFS(【入力シート】変更届!$J16="","",AND(【入力シート】参加申込書!$I28&lt;&gt;"",【入力シート】変更届!$J16&lt;&gt;"",$AC18=0),"変更",AND(【入力シート】参加申込書!$I28="",【入力シート】変更届!$J16&lt;&gt;"",$AC18=0),"追加",AND(【入力シート】参加申込書!$I28&lt;&gt;"",【入力シート】変更届!$J16&lt;&gt;"",$AC18&gt;=1),"不可",AND(【入力シート】参加申込書!$I28="",【入力シート】変更届!$J16&lt;&gt;"",$AC18&gt;=1),"不可")</f>
        <v/>
      </c>
      <c r="O18" s="326"/>
      <c r="P18" s="232" t="str">
        <f>$AJ18</f>
        <v>　</v>
      </c>
      <c r="Q18" s="323"/>
      <c r="R18" s="323"/>
      <c r="S18" s="323"/>
      <c r="T18" s="323"/>
      <c r="U18" s="323"/>
      <c r="V18" s="315" t="str">
        <f>変更届!$AK18</f>
        <v/>
      </c>
      <c r="W18" s="315"/>
      <c r="X18" s="316" t="str">
        <f>変更届!$AM18</f>
        <v/>
      </c>
      <c r="Y18" s="317"/>
      <c r="Z18" s="317"/>
      <c r="AA18" s="318"/>
      <c r="AC18" s="319">
        <f>COUNTIF(【入力シート】参加申込書!$I$28:$I$45,【入力シート】変更届!$J16)</f>
        <v>0</v>
      </c>
      <c r="AE18" s="171">
        <v>1</v>
      </c>
      <c r="AF18" s="68" t="str">
        <f>SUBSTITUTE(SUBSTITUTE(【入力シート】変更届!$E16,"　", "")," ", "")</f>
        <v/>
      </c>
      <c r="AG18" s="68" t="str">
        <f>SUBSTITUTE(SUBSTITUTE(【入力シート】変更届!$F16,"　", "")," ", "")</f>
        <v/>
      </c>
      <c r="AH18" s="68">
        <f>LEN($AF19)</f>
        <v>0</v>
      </c>
      <c r="AI18" s="68">
        <f>LEN($AG19)</f>
        <v>0</v>
      </c>
      <c r="AJ18" s="73" t="str">
        <f>$AF18&amp;"　"&amp;$AG18</f>
        <v>　</v>
      </c>
      <c r="AK18" s="170" t="str">
        <f>IF(【入力シート】変更届!$G16="","",【入力シート】変更届!$G16)</f>
        <v/>
      </c>
      <c r="AL18" s="170" t="str">
        <f>IF(【入力シート】変更届!$H16="","",【入力シート】変更届!$H16)</f>
        <v/>
      </c>
      <c r="AM18" s="170" t="str">
        <f>IF(【入力シート】変更届!$I16="","",【入力シート】変更届!$I16)</f>
        <v/>
      </c>
      <c r="AN18" s="266" t="str">
        <f>IF(【入力シート】変更届!$J16="","",【入力シート】変更届!$J16)</f>
        <v/>
      </c>
      <c r="GI18" s="60"/>
    </row>
    <row r="19" spans="1:191" s="69" customFormat="1" ht="15" customHeight="1">
      <c r="A19" s="321"/>
      <c r="B19" s="306" t="str">
        <f>参加申込書!$AI16</f>
        <v>　</v>
      </c>
      <c r="C19" s="307"/>
      <c r="D19" s="307"/>
      <c r="E19" s="307"/>
      <c r="F19" s="307"/>
      <c r="G19" s="308"/>
      <c r="H19" s="309" t="str">
        <f>参加申込書!$AK15</f>
        <v/>
      </c>
      <c r="I19" s="309"/>
      <c r="J19" s="310" t="str">
        <f>参加申込書!$AM15</f>
        <v/>
      </c>
      <c r="K19" s="311"/>
      <c r="L19" s="311"/>
      <c r="M19" s="312"/>
      <c r="N19" s="325"/>
      <c r="O19" s="326"/>
      <c r="P19" s="313" t="str">
        <f>$AJ19</f>
        <v>　</v>
      </c>
      <c r="Q19" s="307"/>
      <c r="R19" s="307"/>
      <c r="S19" s="307"/>
      <c r="T19" s="307"/>
      <c r="U19" s="308"/>
      <c r="V19" s="309" t="str">
        <f>変更届!$AL18</f>
        <v/>
      </c>
      <c r="W19" s="309"/>
      <c r="X19" s="310" t="str">
        <f>変更届!$AN18</f>
        <v/>
      </c>
      <c r="Y19" s="311"/>
      <c r="Z19" s="311"/>
      <c r="AA19" s="314"/>
      <c r="AB19" s="41"/>
      <c r="AC19" s="319"/>
      <c r="AD19" s="41">
        <v>24</v>
      </c>
      <c r="AE19" s="171"/>
      <c r="AF19" s="71" t="str">
        <f>SUBSTITUTE(SUBSTITUTE(【入力シート】変更届!$C16,"　", "")," ", "")</f>
        <v/>
      </c>
      <c r="AG19" s="71" t="str">
        <f>SUBSTITUTE(SUBSTITUTE(【入力シート】変更届!$D16,"　", "")," ", "")</f>
        <v/>
      </c>
      <c r="AH19" s="71" t="str">
        <f>IF(AND($AH18=1,$AH18+$AI18+2&gt;=8),$AF19,IF(AND($AH18=1,$AH18+$AI18+2=7),$AF19&amp;"　",IF(AND($AH18=1,$AH18+$AI18+2&lt;7),$AF19&amp;"　　",IF(AND($AH18=2,$AH18+$AI18&lt;6),LEFT($AF19,1)&amp;"　"&amp;RIGHT($AF19,1),IF(AND($AH18=2,$AH18+$AI18&gt;=6),$AF19,$AF19)))))</f>
        <v/>
      </c>
      <c r="AI19" s="71" t="str">
        <f>IF(AND($AI18=1,$AH18+$AI18+2&gt;=8),$AG19,IF(AND($AI18=1,$AH18+$AI18+2=7),"　"&amp;$AG19,IF(AND($AI18=1,$AH18+$AI18+2&lt;7),"　　"&amp;$AG19,IF(AND($AI18=2,$AH18+$AI18&lt;6),LEFT($AG19,1)&amp;"　"&amp;RIGHT($AG19,1),IF(AND($AI18=2,$AH18+$AI18&gt;=6),$AG19,$AG19)))))</f>
        <v/>
      </c>
      <c r="AJ19" s="71" t="str">
        <f>IF(OR($AH19=0,$AI19=0),"",$AH19&amp;"　"&amp;$AI19)</f>
        <v>　</v>
      </c>
      <c r="AK19" s="170"/>
      <c r="AL19" s="170"/>
      <c r="AM19" s="170"/>
      <c r="AN19" s="266"/>
      <c r="GI19" s="70"/>
    </row>
    <row r="20" spans="1:191" ht="15" customHeight="1">
      <c r="A20" s="320">
        <v>2</v>
      </c>
      <c r="B20" s="322" t="str">
        <f>参加申込書!$AI17</f>
        <v>　</v>
      </c>
      <c r="C20" s="323"/>
      <c r="D20" s="323"/>
      <c r="E20" s="323"/>
      <c r="F20" s="323"/>
      <c r="G20" s="323"/>
      <c r="H20" s="315" t="str">
        <f>参加申込書!$AJ17</f>
        <v/>
      </c>
      <c r="I20" s="315"/>
      <c r="J20" s="316" t="str">
        <f>参加申込書!$AL17</f>
        <v/>
      </c>
      <c r="K20" s="317"/>
      <c r="L20" s="317"/>
      <c r="M20" s="324"/>
      <c r="N20" s="325" t="str">
        <f>_xlfn.IFS(【入力シート】変更届!$J17="","",AND(【入力シート】参加申込書!$I29&lt;&gt;"",【入力シート】変更届!$J17&lt;&gt;"",$AC20=0),"変更",AND(【入力シート】参加申込書!$I29="",【入力シート】変更届!$J17&lt;&gt;"",$AC20=0),"追加",AND(【入力シート】参加申込書!$I29&lt;&gt;"",【入力シート】変更届!$J17&lt;&gt;"",$AC20&gt;=1),"不可",AND(【入力シート】参加申込書!$I29="",【入力シート】変更届!$J17&lt;&gt;"",$AC20&gt;=1),"不可")</f>
        <v/>
      </c>
      <c r="O20" s="326"/>
      <c r="P20" s="232" t="str">
        <f>変更届!$AJ20</f>
        <v>　</v>
      </c>
      <c r="Q20" s="323"/>
      <c r="R20" s="323"/>
      <c r="S20" s="323"/>
      <c r="T20" s="323"/>
      <c r="U20" s="323"/>
      <c r="V20" s="315" t="str">
        <f>変更届!$AK20</f>
        <v/>
      </c>
      <c r="W20" s="315"/>
      <c r="X20" s="316" t="str">
        <f>変更届!$AM20</f>
        <v/>
      </c>
      <c r="Y20" s="317"/>
      <c r="Z20" s="317"/>
      <c r="AA20" s="318"/>
      <c r="AC20" s="319">
        <f>COUNTIF(【入力シート】参加申込書!$I$28:$I$45,【入力シート】変更届!$J17)</f>
        <v>0</v>
      </c>
      <c r="AE20" s="171">
        <v>2</v>
      </c>
      <c r="AF20" s="68" t="str">
        <f>SUBSTITUTE(SUBSTITUTE(【入力シート】変更届!$E17,"　", "")," ", "")</f>
        <v/>
      </c>
      <c r="AG20" s="68" t="str">
        <f>SUBSTITUTE(SUBSTITUTE(【入力シート】変更届!$F17,"　", "")," ", "")</f>
        <v/>
      </c>
      <c r="AH20" s="68">
        <f>LEN($AF21)</f>
        <v>0</v>
      </c>
      <c r="AI20" s="68">
        <f>LEN($AG21)</f>
        <v>0</v>
      </c>
      <c r="AJ20" s="73" t="str">
        <f>$AF20&amp;"　"&amp;$AG20</f>
        <v>　</v>
      </c>
      <c r="AK20" s="170" t="str">
        <f>IF(【入力シート】変更届!$G17="","",【入力シート】変更届!$G17)</f>
        <v/>
      </c>
      <c r="AL20" s="170" t="str">
        <f>IF(【入力シート】変更届!$H17="","",【入力シート】変更届!$H17)</f>
        <v/>
      </c>
      <c r="AM20" s="170" t="str">
        <f>IF(【入力シート】変更届!$I17="","",【入力シート】変更届!$I17)</f>
        <v/>
      </c>
      <c r="AN20" s="266" t="str">
        <f>IF(【入力シート】変更届!$J17="","",【入力シート】変更届!$J17)</f>
        <v/>
      </c>
      <c r="GI20" s="60"/>
    </row>
    <row r="21" spans="1:191" ht="15" customHeight="1">
      <c r="A21" s="321"/>
      <c r="B21" s="306" t="str">
        <f>参加申込書!$AI18</f>
        <v>　</v>
      </c>
      <c r="C21" s="307"/>
      <c r="D21" s="307"/>
      <c r="E21" s="307"/>
      <c r="F21" s="307"/>
      <c r="G21" s="308"/>
      <c r="H21" s="309" t="str">
        <f>参加申込書!$AK17</f>
        <v/>
      </c>
      <c r="I21" s="309"/>
      <c r="J21" s="310" t="str">
        <f>参加申込書!$AM17</f>
        <v/>
      </c>
      <c r="K21" s="311"/>
      <c r="L21" s="311"/>
      <c r="M21" s="312"/>
      <c r="N21" s="325"/>
      <c r="O21" s="326"/>
      <c r="P21" s="313" t="str">
        <f>変更届!$AJ21</f>
        <v>　</v>
      </c>
      <c r="Q21" s="307"/>
      <c r="R21" s="307"/>
      <c r="S21" s="307"/>
      <c r="T21" s="307"/>
      <c r="U21" s="308"/>
      <c r="V21" s="309" t="str">
        <f>変更届!$AL20</f>
        <v/>
      </c>
      <c r="W21" s="309"/>
      <c r="X21" s="310" t="str">
        <f>変更届!$AN20</f>
        <v/>
      </c>
      <c r="Y21" s="311"/>
      <c r="Z21" s="311"/>
      <c r="AA21" s="314"/>
      <c r="AC21" s="319"/>
      <c r="AD21" s="41">
        <v>25</v>
      </c>
      <c r="AE21" s="171"/>
      <c r="AF21" s="71" t="str">
        <f>SUBSTITUTE(SUBSTITUTE(【入力シート】変更届!$C17,"　", "")," ", "")</f>
        <v/>
      </c>
      <c r="AG21" s="71" t="str">
        <f>SUBSTITUTE(SUBSTITUTE(【入力シート】変更届!$D17,"　", "")," ", "")</f>
        <v/>
      </c>
      <c r="AH21" s="71" t="str">
        <f>IF(AND($AH20=1,$AH20+$AI20+2&gt;=8),$AF21,IF(AND($AH20=1,$AH20+$AI20+2=7),$AF21&amp;"　",IF(AND($AH20=1,$AH20+$AI20+2&lt;7),$AF21&amp;"　　",IF(AND($AH20=2,$AH20+$AI20&lt;6),LEFT($AF21,1)&amp;"　"&amp;RIGHT($AF21,1),IF(AND($AH20=2,$AH20+$AI20&gt;=6),$AF21,$AF21)))))</f>
        <v/>
      </c>
      <c r="AI21" s="71" t="str">
        <f>IF(AND($AI20=1,$AH20+$AI20+2&gt;=8),$AG21,IF(AND($AI20=1,$AH20+$AI20+2=7),"　"&amp;$AG21,IF(AND($AI20=1,$AH20+$AI20+2&lt;7),"　　"&amp;$AG21,IF(AND($AI20=2,$AH20+$AI20&lt;6),LEFT($AG21,1)&amp;"　"&amp;RIGHT($AG21,1),IF(AND($AI20=2,$AH20+$AI20&gt;=6),$AG21,$AG21)))))</f>
        <v/>
      </c>
      <c r="AJ21" s="71" t="str">
        <f>IF(OR($AH21=0,$AI21=0),"",$AH21&amp;"　"&amp;$AI21)</f>
        <v>　</v>
      </c>
      <c r="AK21" s="170"/>
      <c r="AL21" s="170"/>
      <c r="AM21" s="170"/>
      <c r="AN21" s="266"/>
      <c r="GI21" s="60"/>
    </row>
    <row r="22" spans="1:191" ht="15" customHeight="1">
      <c r="A22" s="320">
        <v>3</v>
      </c>
      <c r="B22" s="322" t="str">
        <f>参加申込書!$AI19</f>
        <v>　</v>
      </c>
      <c r="C22" s="323"/>
      <c r="D22" s="323"/>
      <c r="E22" s="323"/>
      <c r="F22" s="323"/>
      <c r="G22" s="323"/>
      <c r="H22" s="315" t="str">
        <f>参加申込書!$AJ19</f>
        <v/>
      </c>
      <c r="I22" s="315"/>
      <c r="J22" s="316" t="str">
        <f>参加申込書!$AL19</f>
        <v/>
      </c>
      <c r="K22" s="317"/>
      <c r="L22" s="317"/>
      <c r="M22" s="324"/>
      <c r="N22" s="325" t="str">
        <f>_xlfn.IFS(【入力シート】変更届!$J18="","",AND(【入力シート】参加申込書!$I30&lt;&gt;"",【入力シート】変更届!$J18&lt;&gt;"",$AC22=0),"変更",AND(【入力シート】参加申込書!$I30="",【入力シート】変更届!$J18&lt;&gt;"",$AC22=0),"追加",AND(【入力シート】参加申込書!$I30&lt;&gt;"",【入力シート】変更届!$J18&lt;&gt;"",$AC22&gt;=1),"不可",AND(【入力シート】参加申込書!$I30="",【入力シート】変更届!$J18&lt;&gt;"",$AC22&gt;=1),"不可")</f>
        <v/>
      </c>
      <c r="O22" s="326"/>
      <c r="P22" s="232" t="str">
        <f>変更届!$AJ22</f>
        <v>　</v>
      </c>
      <c r="Q22" s="323"/>
      <c r="R22" s="323"/>
      <c r="S22" s="323"/>
      <c r="T22" s="323"/>
      <c r="U22" s="323"/>
      <c r="V22" s="315" t="str">
        <f>変更届!$AK22</f>
        <v/>
      </c>
      <c r="W22" s="315"/>
      <c r="X22" s="316" t="str">
        <f>変更届!$AM22</f>
        <v/>
      </c>
      <c r="Y22" s="317"/>
      <c r="Z22" s="317"/>
      <c r="AA22" s="318"/>
      <c r="AC22" s="319">
        <f>COUNTIF(【入力シート】参加申込書!$I$28:$I$45,【入力シート】変更届!$J18)</f>
        <v>0</v>
      </c>
      <c r="AE22" s="171">
        <v>3</v>
      </c>
      <c r="AF22" s="68" t="str">
        <f>SUBSTITUTE(SUBSTITUTE(【入力シート】変更届!$E18,"　", "")," ", "")</f>
        <v/>
      </c>
      <c r="AG22" s="68" t="str">
        <f>SUBSTITUTE(SUBSTITUTE(【入力シート】変更届!$F18,"　", "")," ", "")</f>
        <v/>
      </c>
      <c r="AH22" s="68">
        <f>LEN($AF23)</f>
        <v>0</v>
      </c>
      <c r="AI22" s="68">
        <f>LEN($AG23)</f>
        <v>0</v>
      </c>
      <c r="AJ22" s="73" t="str">
        <f>$AF22&amp;"　"&amp;$AG22</f>
        <v>　</v>
      </c>
      <c r="AK22" s="170" t="str">
        <f>IF(【入力シート】変更届!$G18="","",【入力シート】変更届!$G18)</f>
        <v/>
      </c>
      <c r="AL22" s="170" t="str">
        <f>IF(【入力シート】変更届!$H18="","",【入力シート】変更届!$H18)</f>
        <v/>
      </c>
      <c r="AM22" s="170" t="str">
        <f>IF(【入力シート】変更届!$I18="","",【入力シート】変更届!$I18)</f>
        <v/>
      </c>
      <c r="AN22" s="266" t="str">
        <f>IF(【入力シート】変更届!$J18="","",【入力シート】変更届!$J18)</f>
        <v/>
      </c>
      <c r="GI22" s="60"/>
    </row>
    <row r="23" spans="1:191" ht="15" customHeight="1">
      <c r="A23" s="321"/>
      <c r="B23" s="306" t="str">
        <f>参加申込書!$AI20</f>
        <v>　</v>
      </c>
      <c r="C23" s="307"/>
      <c r="D23" s="307"/>
      <c r="E23" s="307"/>
      <c r="F23" s="307"/>
      <c r="G23" s="308"/>
      <c r="H23" s="309" t="str">
        <f>参加申込書!$AK19</f>
        <v/>
      </c>
      <c r="I23" s="309"/>
      <c r="J23" s="310" t="str">
        <f>参加申込書!$AM19</f>
        <v/>
      </c>
      <c r="K23" s="311"/>
      <c r="L23" s="311"/>
      <c r="M23" s="312"/>
      <c r="N23" s="325"/>
      <c r="O23" s="326"/>
      <c r="P23" s="313" t="str">
        <f>変更届!$AJ23</f>
        <v>　</v>
      </c>
      <c r="Q23" s="307"/>
      <c r="R23" s="307"/>
      <c r="S23" s="307"/>
      <c r="T23" s="307"/>
      <c r="U23" s="308"/>
      <c r="V23" s="309" t="str">
        <f>変更届!$AL22</f>
        <v/>
      </c>
      <c r="W23" s="309"/>
      <c r="X23" s="310" t="str">
        <f>変更届!$AN22</f>
        <v/>
      </c>
      <c r="Y23" s="311"/>
      <c r="Z23" s="311"/>
      <c r="AA23" s="314"/>
      <c r="AC23" s="319"/>
      <c r="AD23" s="41">
        <v>26</v>
      </c>
      <c r="AE23" s="171"/>
      <c r="AF23" s="71" t="str">
        <f>SUBSTITUTE(SUBSTITUTE(【入力シート】変更届!$C18,"　", "")," ", "")</f>
        <v/>
      </c>
      <c r="AG23" s="71" t="str">
        <f>SUBSTITUTE(SUBSTITUTE(【入力シート】変更届!$D18,"　", "")," ", "")</f>
        <v/>
      </c>
      <c r="AH23" s="71" t="str">
        <f>IF(AND($AH22=1,$AH22+$AI22+2&gt;=8),$AF23,IF(AND($AH22=1,$AH22+$AI22+2=7),$AF23&amp;"　",IF(AND($AH22=1,$AH22+$AI22+2&lt;7),$AF23&amp;"　　",IF(AND($AH22=2,$AH22+$AI22&lt;6),LEFT($AF23,1)&amp;"　"&amp;RIGHT($AF23,1),IF(AND($AH22=2,$AH22+$AI22&gt;=6),$AF23,$AF23)))))</f>
        <v/>
      </c>
      <c r="AI23" s="71" t="str">
        <f>IF(AND($AI22=1,$AH22+$AI22+2&gt;=8),$AG23,IF(AND($AI22=1,$AH22+$AI22+2=7),"　"&amp;$AG23,IF(AND($AI22=1,$AH22+$AI22+2&lt;7),"　　"&amp;$AG23,IF(AND($AI22=2,$AH22+$AI22&lt;6),LEFT($AG23,1)&amp;"　"&amp;RIGHT($AG23,1),IF(AND($AI22=2,$AH22+$AI22&gt;=6),$AG23,$AG23)))))</f>
        <v/>
      </c>
      <c r="AJ23" s="71" t="str">
        <f>IF(OR($AH23=0,$AI23=0),"",$AH23&amp;"　"&amp;$AI23)</f>
        <v>　</v>
      </c>
      <c r="AK23" s="170"/>
      <c r="AL23" s="170"/>
      <c r="AM23" s="170"/>
      <c r="AN23" s="266"/>
      <c r="GI23" s="60"/>
    </row>
    <row r="24" spans="1:191" ht="15" customHeight="1">
      <c r="A24" s="320">
        <v>4</v>
      </c>
      <c r="B24" s="322" t="str">
        <f>参加申込書!$AI21</f>
        <v>　</v>
      </c>
      <c r="C24" s="323"/>
      <c r="D24" s="323"/>
      <c r="E24" s="323"/>
      <c r="F24" s="323"/>
      <c r="G24" s="323"/>
      <c r="H24" s="315" t="str">
        <f>参加申込書!$AJ21</f>
        <v/>
      </c>
      <c r="I24" s="315"/>
      <c r="J24" s="316" t="str">
        <f>参加申込書!$AL21</f>
        <v/>
      </c>
      <c r="K24" s="317"/>
      <c r="L24" s="317"/>
      <c r="M24" s="324"/>
      <c r="N24" s="325" t="str">
        <f>_xlfn.IFS(【入力シート】変更届!$J19="","",AND(【入力シート】参加申込書!$I31&lt;&gt;"",【入力シート】変更届!$J19&lt;&gt;"",$AC24=0),"変更",AND(【入力シート】参加申込書!$I31="",【入力シート】変更届!$J19&lt;&gt;"",$AC24=0),"追加",AND(【入力シート】参加申込書!$I31&lt;&gt;"",【入力シート】変更届!$J19&lt;&gt;"",$AC24&gt;=1),"不可",AND(【入力シート】参加申込書!$I31="",【入力シート】変更届!$J19&lt;&gt;"",$AC24&gt;=1),"不可")</f>
        <v/>
      </c>
      <c r="O24" s="326"/>
      <c r="P24" s="232" t="str">
        <f>変更届!$AJ24</f>
        <v>　</v>
      </c>
      <c r="Q24" s="323"/>
      <c r="R24" s="323"/>
      <c r="S24" s="323"/>
      <c r="T24" s="323"/>
      <c r="U24" s="323"/>
      <c r="V24" s="315" t="str">
        <f>変更届!$AK24</f>
        <v/>
      </c>
      <c r="W24" s="315"/>
      <c r="X24" s="316" t="str">
        <f>変更届!$AM24</f>
        <v/>
      </c>
      <c r="Y24" s="317"/>
      <c r="Z24" s="317"/>
      <c r="AA24" s="318"/>
      <c r="AC24" s="319">
        <f>COUNTIF(【入力シート】参加申込書!$I$28:$I$45,【入力シート】変更届!$J19)</f>
        <v>0</v>
      </c>
      <c r="AE24" s="171">
        <v>4</v>
      </c>
      <c r="AF24" s="68" t="str">
        <f>SUBSTITUTE(SUBSTITUTE(【入力シート】変更届!$E19,"　", "")," ", "")</f>
        <v/>
      </c>
      <c r="AG24" s="68" t="str">
        <f>SUBSTITUTE(SUBSTITUTE(【入力シート】変更届!$F19,"　", "")," ", "")</f>
        <v/>
      </c>
      <c r="AH24" s="68">
        <f>LEN($AF25)</f>
        <v>0</v>
      </c>
      <c r="AI24" s="68">
        <f>LEN($AG25)</f>
        <v>0</v>
      </c>
      <c r="AJ24" s="73" t="str">
        <f>$AF24&amp;"　"&amp;$AG24</f>
        <v>　</v>
      </c>
      <c r="AK24" s="170" t="str">
        <f>IF(【入力シート】変更届!$G19="","",【入力シート】変更届!$G19)</f>
        <v/>
      </c>
      <c r="AL24" s="170" t="str">
        <f>IF(【入力シート】変更届!$H19="","",【入力シート】変更届!$H19)</f>
        <v/>
      </c>
      <c r="AM24" s="170" t="str">
        <f>IF(【入力シート】変更届!$I19="","",【入力シート】変更届!$I19)</f>
        <v/>
      </c>
      <c r="AN24" s="266" t="str">
        <f>IF(【入力シート】変更届!$J19="","",【入力シート】変更届!$J19)</f>
        <v/>
      </c>
      <c r="GI24" s="60"/>
    </row>
    <row r="25" spans="1:191" ht="15" customHeight="1">
      <c r="A25" s="321"/>
      <c r="B25" s="306" t="str">
        <f>参加申込書!$AI22</f>
        <v>　</v>
      </c>
      <c r="C25" s="307"/>
      <c r="D25" s="307"/>
      <c r="E25" s="307"/>
      <c r="F25" s="307"/>
      <c r="G25" s="308"/>
      <c r="H25" s="309" t="str">
        <f>参加申込書!$AK21</f>
        <v/>
      </c>
      <c r="I25" s="309"/>
      <c r="J25" s="310" t="str">
        <f>参加申込書!$AM21</f>
        <v/>
      </c>
      <c r="K25" s="311"/>
      <c r="L25" s="311"/>
      <c r="M25" s="312"/>
      <c r="N25" s="325"/>
      <c r="O25" s="326"/>
      <c r="P25" s="313" t="str">
        <f>変更届!$AJ25</f>
        <v>　</v>
      </c>
      <c r="Q25" s="307"/>
      <c r="R25" s="307"/>
      <c r="S25" s="307"/>
      <c r="T25" s="307"/>
      <c r="U25" s="308"/>
      <c r="V25" s="309" t="str">
        <f>変更届!$AL24</f>
        <v/>
      </c>
      <c r="W25" s="309"/>
      <c r="X25" s="310" t="str">
        <f>変更届!$AN24</f>
        <v/>
      </c>
      <c r="Y25" s="311"/>
      <c r="Z25" s="311"/>
      <c r="AA25" s="314"/>
      <c r="AC25" s="319"/>
      <c r="AD25" s="41">
        <v>27</v>
      </c>
      <c r="AE25" s="171"/>
      <c r="AF25" s="71" t="str">
        <f>SUBSTITUTE(SUBSTITUTE(【入力シート】変更届!$C19,"　", "")," ", "")</f>
        <v/>
      </c>
      <c r="AG25" s="71" t="str">
        <f>SUBSTITUTE(SUBSTITUTE(【入力シート】変更届!$D19,"　", "")," ", "")</f>
        <v/>
      </c>
      <c r="AH25" s="71" t="str">
        <f>IF(AND($AH24=1,$AH24+$AI24+2&gt;=8),$AF25,IF(AND($AH24=1,$AH24+$AI24+2=7),$AF25&amp;"　",IF(AND($AH24=1,$AH24+$AI24+2&lt;7),$AF25&amp;"　　",IF(AND($AH24=2,$AH24+$AI24&lt;6),LEFT($AF25,1)&amp;"　"&amp;RIGHT($AF25,1),IF(AND($AH24=2,$AH24+$AI24&gt;=6),$AF25,$AF25)))))</f>
        <v/>
      </c>
      <c r="AI25" s="71" t="str">
        <f>IF(AND($AI24=1,$AH24+$AI24+2&gt;=8),$AG25,IF(AND($AI24=1,$AH24+$AI24+2=7),"　"&amp;$AG25,IF(AND($AI24=1,$AH24+$AI24+2&lt;7),"　　"&amp;$AG25,IF(AND($AI24=2,$AH24+$AI24&lt;6),LEFT($AG25,1)&amp;"　"&amp;RIGHT($AG25,1),IF(AND($AI24=2,$AH24+$AI24&gt;=6),$AG25,$AG25)))))</f>
        <v/>
      </c>
      <c r="AJ25" s="71" t="str">
        <f>IF(OR($AH25=0,$AI25=0),"",$AH25&amp;"　"&amp;$AI25)</f>
        <v>　</v>
      </c>
      <c r="AK25" s="170"/>
      <c r="AL25" s="170"/>
      <c r="AM25" s="170"/>
      <c r="AN25" s="266"/>
      <c r="GI25" s="60"/>
    </row>
    <row r="26" spans="1:191" ht="15" customHeight="1">
      <c r="A26" s="320">
        <v>5</v>
      </c>
      <c r="B26" s="322" t="str">
        <f>参加申込書!$AI23</f>
        <v>　</v>
      </c>
      <c r="C26" s="323"/>
      <c r="D26" s="323"/>
      <c r="E26" s="323"/>
      <c r="F26" s="323"/>
      <c r="G26" s="323"/>
      <c r="H26" s="315" t="str">
        <f>参加申込書!$AJ23</f>
        <v/>
      </c>
      <c r="I26" s="315"/>
      <c r="J26" s="316" t="str">
        <f>参加申込書!$AL23</f>
        <v/>
      </c>
      <c r="K26" s="317"/>
      <c r="L26" s="317"/>
      <c r="M26" s="324"/>
      <c r="N26" s="325" t="str">
        <f>_xlfn.IFS(【入力シート】変更届!$J20="","",AND(【入力シート】参加申込書!$I32&lt;&gt;"",【入力シート】変更届!$J20&lt;&gt;"",$AC26=0),"変更",AND(【入力シート】参加申込書!$I32="",【入力シート】変更届!$J20&lt;&gt;"",$AC26=0),"追加",AND(【入力シート】参加申込書!$I32&lt;&gt;"",【入力シート】変更届!$J20&lt;&gt;"",$AC26&gt;=1),"不可",AND(【入力シート】参加申込書!$I32="",【入力シート】変更届!$J20&lt;&gt;"",$AC26&gt;=1),"不可")</f>
        <v/>
      </c>
      <c r="O26" s="326"/>
      <c r="P26" s="232" t="str">
        <f>変更届!$AJ26</f>
        <v>　</v>
      </c>
      <c r="Q26" s="323"/>
      <c r="R26" s="323"/>
      <c r="S26" s="323"/>
      <c r="T26" s="323"/>
      <c r="U26" s="323"/>
      <c r="V26" s="315" t="str">
        <f>変更届!$AK26</f>
        <v/>
      </c>
      <c r="W26" s="315"/>
      <c r="X26" s="316" t="str">
        <f>変更届!$AM26</f>
        <v/>
      </c>
      <c r="Y26" s="317"/>
      <c r="Z26" s="317"/>
      <c r="AA26" s="318"/>
      <c r="AC26" s="319">
        <f>COUNTIF(【入力シート】参加申込書!$I$28:$I$45,【入力シート】変更届!$J20)</f>
        <v>0</v>
      </c>
      <c r="AE26" s="171">
        <v>5</v>
      </c>
      <c r="AF26" s="68" t="str">
        <f>SUBSTITUTE(SUBSTITUTE(【入力シート】変更届!$E20,"　", "")," ", "")</f>
        <v/>
      </c>
      <c r="AG26" s="68" t="str">
        <f>SUBSTITUTE(SUBSTITUTE(【入力シート】変更届!$F20,"　", "")," ", "")</f>
        <v/>
      </c>
      <c r="AH26" s="68">
        <f>LEN($AF27)</f>
        <v>0</v>
      </c>
      <c r="AI26" s="68">
        <f>LEN($AG27)</f>
        <v>0</v>
      </c>
      <c r="AJ26" s="73" t="str">
        <f>$AF26&amp;"　"&amp;$AG26</f>
        <v>　</v>
      </c>
      <c r="AK26" s="170" t="str">
        <f>IF(【入力シート】変更届!$G20="","",【入力シート】変更届!$G20)</f>
        <v/>
      </c>
      <c r="AL26" s="170" t="str">
        <f>IF(【入力シート】変更届!$H20="","",【入力シート】変更届!$H20)</f>
        <v/>
      </c>
      <c r="AM26" s="170" t="str">
        <f>IF(【入力シート】変更届!$I20="","",【入力シート】変更届!$I20)</f>
        <v/>
      </c>
      <c r="AN26" s="266" t="str">
        <f>IF(【入力シート】変更届!$J20="","",【入力シート】変更届!$J20)</f>
        <v/>
      </c>
      <c r="GI26" s="60"/>
    </row>
    <row r="27" spans="1:191" ht="15" customHeight="1">
      <c r="A27" s="321"/>
      <c r="B27" s="306" t="str">
        <f>参加申込書!$AI24</f>
        <v>　</v>
      </c>
      <c r="C27" s="307"/>
      <c r="D27" s="307"/>
      <c r="E27" s="307"/>
      <c r="F27" s="307"/>
      <c r="G27" s="308"/>
      <c r="H27" s="309" t="str">
        <f>参加申込書!$AK23</f>
        <v/>
      </c>
      <c r="I27" s="309"/>
      <c r="J27" s="310" t="str">
        <f>参加申込書!$AM23</f>
        <v/>
      </c>
      <c r="K27" s="311"/>
      <c r="L27" s="311"/>
      <c r="M27" s="312"/>
      <c r="N27" s="325"/>
      <c r="O27" s="326"/>
      <c r="P27" s="313" t="str">
        <f>変更届!$AJ27</f>
        <v>　</v>
      </c>
      <c r="Q27" s="307"/>
      <c r="R27" s="307"/>
      <c r="S27" s="307"/>
      <c r="T27" s="307"/>
      <c r="U27" s="308"/>
      <c r="V27" s="309" t="str">
        <f>変更届!$AL26</f>
        <v/>
      </c>
      <c r="W27" s="309"/>
      <c r="X27" s="310" t="str">
        <f>変更届!$AN26</f>
        <v/>
      </c>
      <c r="Y27" s="311"/>
      <c r="Z27" s="311"/>
      <c r="AA27" s="314"/>
      <c r="AC27" s="319"/>
      <c r="AD27" s="41">
        <v>28</v>
      </c>
      <c r="AE27" s="171"/>
      <c r="AF27" s="71" t="str">
        <f>SUBSTITUTE(SUBSTITUTE(【入力シート】変更届!$C20,"　", "")," ", "")</f>
        <v/>
      </c>
      <c r="AG27" s="71" t="str">
        <f>SUBSTITUTE(SUBSTITUTE(【入力シート】変更届!$D20,"　", "")," ", "")</f>
        <v/>
      </c>
      <c r="AH27" s="71" t="str">
        <f>IF(AND($AH26=1,$AH26+$AI26+2&gt;=8),$AF27,IF(AND($AH26=1,$AH26+$AI26+2=7),$AF27&amp;"　",IF(AND($AH26=1,$AH26+$AI26+2&lt;7),$AF27&amp;"　　",IF(AND($AH26=2,$AH26+$AI26&lt;6),LEFT($AF27,1)&amp;"　"&amp;RIGHT($AF27,1),IF(AND($AH26=2,$AH26+$AI26&gt;=6),$AF27,$AF27)))))</f>
        <v/>
      </c>
      <c r="AI27" s="71" t="str">
        <f>IF(AND($AI26=1,$AH26+$AI26+2&gt;=8),$AG27,IF(AND($AI26=1,$AH26+$AI26+2=7),"　"&amp;$AG27,IF(AND($AI26=1,$AH26+$AI26+2&lt;7),"　　"&amp;$AG27,IF(AND($AI26=2,$AH26+$AI26&lt;6),LEFT($AG27,1)&amp;"　"&amp;RIGHT($AG27,1),IF(AND($AI26=2,$AH26+$AI26&gt;=6),$AG27,$AG27)))))</f>
        <v/>
      </c>
      <c r="AJ27" s="71" t="str">
        <f>IF(OR($AH27=0,$AI27=0),"",$AH27&amp;"　"&amp;$AI27)</f>
        <v>　</v>
      </c>
      <c r="AK27" s="170"/>
      <c r="AL27" s="170"/>
      <c r="AM27" s="170"/>
      <c r="AN27" s="266"/>
      <c r="GI27" s="60"/>
    </row>
    <row r="28" spans="1:191" ht="15" customHeight="1">
      <c r="A28" s="320">
        <v>6</v>
      </c>
      <c r="B28" s="322" t="str">
        <f>参加申込書!$AI25</f>
        <v>　</v>
      </c>
      <c r="C28" s="323"/>
      <c r="D28" s="323"/>
      <c r="E28" s="323"/>
      <c r="F28" s="323"/>
      <c r="G28" s="323"/>
      <c r="H28" s="315" t="str">
        <f>参加申込書!$AJ25</f>
        <v/>
      </c>
      <c r="I28" s="315"/>
      <c r="J28" s="316" t="str">
        <f>参加申込書!$AL25</f>
        <v/>
      </c>
      <c r="K28" s="317"/>
      <c r="L28" s="317"/>
      <c r="M28" s="324"/>
      <c r="N28" s="325" t="str">
        <f>_xlfn.IFS(【入力シート】変更届!$J21="","",AND(【入力シート】参加申込書!$I33&lt;&gt;"",【入力シート】変更届!$J21&lt;&gt;"",$AC28=0),"変更",AND(【入力シート】参加申込書!$I33="",【入力シート】変更届!$J21&lt;&gt;"",$AC28=0),"追加",AND(【入力シート】参加申込書!$I33&lt;&gt;"",【入力シート】変更届!$J21&lt;&gt;"",$AC28&gt;=1),"不可",AND(【入力シート】参加申込書!$I33="",【入力シート】変更届!$J21&lt;&gt;"",$AC28&gt;=1),"不可")</f>
        <v/>
      </c>
      <c r="O28" s="326"/>
      <c r="P28" s="232" t="str">
        <f>変更届!$AJ28</f>
        <v>　</v>
      </c>
      <c r="Q28" s="323"/>
      <c r="R28" s="323"/>
      <c r="S28" s="323"/>
      <c r="T28" s="323"/>
      <c r="U28" s="323"/>
      <c r="V28" s="315" t="str">
        <f>変更届!$AK28</f>
        <v/>
      </c>
      <c r="W28" s="315"/>
      <c r="X28" s="316" t="str">
        <f>変更届!$AM28</f>
        <v/>
      </c>
      <c r="Y28" s="317"/>
      <c r="Z28" s="317"/>
      <c r="AA28" s="318"/>
      <c r="AC28" s="319">
        <f>COUNTIF(【入力シート】参加申込書!$I$28:$I$45,【入力シート】変更届!$J21)</f>
        <v>0</v>
      </c>
      <c r="AE28" s="171">
        <v>6</v>
      </c>
      <c r="AF28" s="68" t="str">
        <f>SUBSTITUTE(SUBSTITUTE(【入力シート】変更届!$E21,"　", "")," ", "")</f>
        <v/>
      </c>
      <c r="AG28" s="68" t="str">
        <f>SUBSTITUTE(SUBSTITUTE(【入力シート】変更届!$F21,"　", "")," ", "")</f>
        <v/>
      </c>
      <c r="AH28" s="68">
        <f>LEN($AF29)</f>
        <v>0</v>
      </c>
      <c r="AI28" s="68">
        <f>LEN($AG29)</f>
        <v>0</v>
      </c>
      <c r="AJ28" s="73" t="str">
        <f>$AF28&amp;"　"&amp;$AG28</f>
        <v>　</v>
      </c>
      <c r="AK28" s="170" t="str">
        <f>IF(【入力シート】変更届!$G21="","",【入力シート】変更届!$G21)</f>
        <v/>
      </c>
      <c r="AL28" s="170" t="str">
        <f>IF(【入力シート】変更届!$H21="","",【入力シート】変更届!$H21)</f>
        <v/>
      </c>
      <c r="AM28" s="170" t="str">
        <f>IF(【入力シート】変更届!$I21="","",【入力シート】変更届!$I21)</f>
        <v/>
      </c>
      <c r="AN28" s="266" t="str">
        <f>IF(【入力シート】変更届!$J21="","",【入力シート】変更届!$J21)</f>
        <v/>
      </c>
    </row>
    <row r="29" spans="1:191" ht="15" customHeight="1">
      <c r="A29" s="321"/>
      <c r="B29" s="306" t="str">
        <f>参加申込書!$AI26</f>
        <v>　</v>
      </c>
      <c r="C29" s="307"/>
      <c r="D29" s="307"/>
      <c r="E29" s="307"/>
      <c r="F29" s="307"/>
      <c r="G29" s="308"/>
      <c r="H29" s="309" t="str">
        <f>参加申込書!$AK25</f>
        <v/>
      </c>
      <c r="I29" s="309"/>
      <c r="J29" s="310" t="str">
        <f>参加申込書!$AM25</f>
        <v/>
      </c>
      <c r="K29" s="311"/>
      <c r="L29" s="311"/>
      <c r="M29" s="312"/>
      <c r="N29" s="325"/>
      <c r="O29" s="326"/>
      <c r="P29" s="313" t="str">
        <f>変更届!$AJ29</f>
        <v>　</v>
      </c>
      <c r="Q29" s="307"/>
      <c r="R29" s="307"/>
      <c r="S29" s="307"/>
      <c r="T29" s="307"/>
      <c r="U29" s="308"/>
      <c r="V29" s="309" t="str">
        <f>変更届!$AL28</f>
        <v/>
      </c>
      <c r="W29" s="309"/>
      <c r="X29" s="310" t="str">
        <f>変更届!$AN28</f>
        <v/>
      </c>
      <c r="Y29" s="311"/>
      <c r="Z29" s="311"/>
      <c r="AA29" s="314"/>
      <c r="AC29" s="319"/>
      <c r="AD29" s="41">
        <v>29</v>
      </c>
      <c r="AE29" s="171"/>
      <c r="AF29" s="71" t="str">
        <f>SUBSTITUTE(SUBSTITUTE(【入力シート】変更届!$C21,"　", "")," ", "")</f>
        <v/>
      </c>
      <c r="AG29" s="71" t="str">
        <f>SUBSTITUTE(SUBSTITUTE(【入力シート】変更届!$D21,"　", "")," ", "")</f>
        <v/>
      </c>
      <c r="AH29" s="71" t="str">
        <f>IF(AND($AH28=1,$AH28+$AI28+2&gt;=8),$AF29,IF(AND($AH28=1,$AH28+$AI28+2=7),$AF29&amp;"　",IF(AND($AH28=1,$AH28+$AI28+2&lt;7),$AF29&amp;"　　",IF(AND($AH28=2,$AH28+$AI28&lt;6),LEFT($AF29,1)&amp;"　"&amp;RIGHT($AF29,1),IF(AND($AH28=2,$AH28+$AI28&gt;=6),$AF29,$AF29)))))</f>
        <v/>
      </c>
      <c r="AI29" s="71" t="str">
        <f>IF(AND($AI28=1,$AH28+$AI28+2&gt;=8),$AG29,IF(AND($AI28=1,$AH28+$AI28+2=7),"　"&amp;$AG29,IF(AND($AI28=1,$AH28+$AI28+2&lt;7),"　　"&amp;$AG29,IF(AND($AI28=2,$AH28+$AI28&lt;6),LEFT($AG29,1)&amp;"　"&amp;RIGHT($AG29,1),IF(AND($AI28=2,$AH28+$AI28&gt;=6),$AG29,$AG29)))))</f>
        <v/>
      </c>
      <c r="AJ29" s="71" t="str">
        <f>IF(OR($AH29=0,$AI29=0),"",$AH29&amp;"　"&amp;$AI29)</f>
        <v>　</v>
      </c>
      <c r="AK29" s="170"/>
      <c r="AL29" s="170"/>
      <c r="AM29" s="170"/>
      <c r="AN29" s="266"/>
    </row>
    <row r="30" spans="1:191" ht="15" customHeight="1">
      <c r="A30" s="320">
        <v>7</v>
      </c>
      <c r="B30" s="322" t="str">
        <f>参加申込書!$AI27</f>
        <v>　</v>
      </c>
      <c r="C30" s="323"/>
      <c r="D30" s="323"/>
      <c r="E30" s="323"/>
      <c r="F30" s="323"/>
      <c r="G30" s="323"/>
      <c r="H30" s="315" t="str">
        <f>参加申込書!$AJ27</f>
        <v/>
      </c>
      <c r="I30" s="315"/>
      <c r="J30" s="316" t="str">
        <f>参加申込書!$AL27</f>
        <v/>
      </c>
      <c r="K30" s="317"/>
      <c r="L30" s="317"/>
      <c r="M30" s="324"/>
      <c r="N30" s="325" t="str">
        <f>_xlfn.IFS(【入力シート】変更届!$J22="","",AND(【入力シート】参加申込書!$I34&lt;&gt;"",【入力シート】変更届!$J22&lt;&gt;"",$AC30=0),"変更",AND(【入力シート】参加申込書!$I34="",【入力シート】変更届!$J22&lt;&gt;"",$AC30=0),"追加",AND(【入力シート】参加申込書!$I34&lt;&gt;"",【入力シート】変更届!$J22&lt;&gt;"",$AC30&gt;=1),"不可",AND(【入力シート】参加申込書!$I34="",【入力シート】変更届!$J22&lt;&gt;"",$AC30&gt;=1),"不可")</f>
        <v/>
      </c>
      <c r="O30" s="326"/>
      <c r="P30" s="232" t="str">
        <f>変更届!$AJ30</f>
        <v>　</v>
      </c>
      <c r="Q30" s="323"/>
      <c r="R30" s="323"/>
      <c r="S30" s="323"/>
      <c r="T30" s="323"/>
      <c r="U30" s="323"/>
      <c r="V30" s="315" t="str">
        <f>変更届!$AK30</f>
        <v/>
      </c>
      <c r="W30" s="315"/>
      <c r="X30" s="316" t="str">
        <f>変更届!$AM30</f>
        <v/>
      </c>
      <c r="Y30" s="317"/>
      <c r="Z30" s="317"/>
      <c r="AA30" s="318"/>
      <c r="AC30" s="319">
        <f>COUNTIF(【入力シート】参加申込書!$I$28:$I$45,【入力シート】変更届!$J22)</f>
        <v>0</v>
      </c>
      <c r="AE30" s="171">
        <v>7</v>
      </c>
      <c r="AF30" s="68" t="str">
        <f>SUBSTITUTE(SUBSTITUTE(【入力シート】変更届!$E22,"　", "")," ", "")</f>
        <v/>
      </c>
      <c r="AG30" s="68" t="str">
        <f>SUBSTITUTE(SUBSTITUTE(【入力シート】変更届!$F22,"　", "")," ", "")</f>
        <v/>
      </c>
      <c r="AH30" s="68">
        <f>LEN($AF31)</f>
        <v>0</v>
      </c>
      <c r="AI30" s="68">
        <f>LEN($AG31)</f>
        <v>0</v>
      </c>
      <c r="AJ30" s="73" t="str">
        <f>$AF30&amp;"　"&amp;$AG30</f>
        <v>　</v>
      </c>
      <c r="AK30" s="170" t="str">
        <f>IF(【入力シート】変更届!$G22="","",【入力シート】変更届!$G22)</f>
        <v/>
      </c>
      <c r="AL30" s="170" t="str">
        <f>IF(【入力シート】変更届!$H22="","",【入力シート】変更届!$H22)</f>
        <v/>
      </c>
      <c r="AM30" s="170" t="str">
        <f>IF(【入力シート】変更届!$I22="","",【入力シート】変更届!$I22)</f>
        <v/>
      </c>
      <c r="AN30" s="266" t="str">
        <f>IF(【入力シート】変更届!$J22="","",【入力シート】変更届!$J22)</f>
        <v/>
      </c>
    </row>
    <row r="31" spans="1:191" ht="15" customHeight="1">
      <c r="A31" s="321"/>
      <c r="B31" s="306" t="str">
        <f>参加申込書!$AI28</f>
        <v>　</v>
      </c>
      <c r="C31" s="307"/>
      <c r="D31" s="307"/>
      <c r="E31" s="307"/>
      <c r="F31" s="307"/>
      <c r="G31" s="308"/>
      <c r="H31" s="309" t="str">
        <f>参加申込書!$AK27</f>
        <v/>
      </c>
      <c r="I31" s="309"/>
      <c r="J31" s="310" t="str">
        <f>参加申込書!$AM27</f>
        <v/>
      </c>
      <c r="K31" s="311"/>
      <c r="L31" s="311"/>
      <c r="M31" s="312"/>
      <c r="N31" s="325"/>
      <c r="O31" s="326"/>
      <c r="P31" s="313" t="str">
        <f>変更届!$AJ31</f>
        <v>　</v>
      </c>
      <c r="Q31" s="307"/>
      <c r="R31" s="307"/>
      <c r="S31" s="307"/>
      <c r="T31" s="307"/>
      <c r="U31" s="308"/>
      <c r="V31" s="309" t="str">
        <f>変更届!$AL30</f>
        <v/>
      </c>
      <c r="W31" s="309"/>
      <c r="X31" s="310" t="str">
        <f>変更届!$AN30</f>
        <v/>
      </c>
      <c r="Y31" s="311"/>
      <c r="Z31" s="311"/>
      <c r="AA31" s="314"/>
      <c r="AC31" s="319"/>
      <c r="AD31" s="41">
        <v>30</v>
      </c>
      <c r="AE31" s="171"/>
      <c r="AF31" s="71" t="str">
        <f>SUBSTITUTE(SUBSTITUTE(【入力シート】変更届!$C22,"　", "")," ", "")</f>
        <v/>
      </c>
      <c r="AG31" s="71" t="str">
        <f>SUBSTITUTE(SUBSTITUTE(【入力シート】変更届!$D22,"　", "")," ", "")</f>
        <v/>
      </c>
      <c r="AH31" s="71" t="str">
        <f>IF(AND($AH30=1,$AH30+$AI30+2&gt;=8),$AF31,IF(AND($AH30=1,$AH30+$AI30+2=7),$AF31&amp;"　",IF(AND($AH30=1,$AH30+$AI30+2&lt;7),$AF31&amp;"　　",IF(AND($AH30=2,$AH30+$AI30&lt;6),LEFT($AF31,1)&amp;"　"&amp;RIGHT($AF31,1),IF(AND($AH30=2,$AH30+$AI30&gt;=6),$AF31,$AF31)))))</f>
        <v/>
      </c>
      <c r="AI31" s="71" t="str">
        <f>IF(AND($AI30=1,$AH30+$AI30+2&gt;=8),$AG31,IF(AND($AI30=1,$AH30+$AI30+2=7),"　"&amp;$AG31,IF(AND($AI30=1,$AH30+$AI30+2&lt;7),"　　"&amp;$AG31,IF(AND($AI30=2,$AH30+$AI30&lt;6),LEFT($AG31,1)&amp;"　"&amp;RIGHT($AG31,1),IF(AND($AI30=2,$AH30+$AI30&gt;=6),$AG31,$AG31)))))</f>
        <v/>
      </c>
      <c r="AJ31" s="71" t="str">
        <f>IF(OR($AH31=0,$AI31=0),"",$AH31&amp;"　"&amp;$AI31)</f>
        <v>　</v>
      </c>
      <c r="AK31" s="170"/>
      <c r="AL31" s="170"/>
      <c r="AM31" s="170"/>
      <c r="AN31" s="266"/>
    </row>
    <row r="32" spans="1:191" ht="15" customHeight="1">
      <c r="A32" s="320">
        <v>8</v>
      </c>
      <c r="B32" s="322" t="str">
        <f>参加申込書!$AI29</f>
        <v>　</v>
      </c>
      <c r="C32" s="323"/>
      <c r="D32" s="323"/>
      <c r="E32" s="323"/>
      <c r="F32" s="323"/>
      <c r="G32" s="323"/>
      <c r="H32" s="315" t="str">
        <f>参加申込書!$AJ29</f>
        <v/>
      </c>
      <c r="I32" s="315"/>
      <c r="J32" s="316" t="str">
        <f>参加申込書!$AL29</f>
        <v/>
      </c>
      <c r="K32" s="317"/>
      <c r="L32" s="317"/>
      <c r="M32" s="324"/>
      <c r="N32" s="325" t="str">
        <f>_xlfn.IFS(【入力シート】変更届!$J23="","",AND(【入力シート】参加申込書!$I35&lt;&gt;"",【入力シート】変更届!$J23&lt;&gt;"",$AC32=0),"変更",AND(【入力シート】参加申込書!$I35="",【入力シート】変更届!$J23&lt;&gt;"",$AC32=0),"追加",AND(【入力シート】参加申込書!$I35&lt;&gt;"",【入力シート】変更届!$J23&lt;&gt;"",$AC32&gt;=1),"不可",AND(【入力シート】参加申込書!$I35="",【入力シート】変更届!$J23&lt;&gt;"",$AC32&gt;=1),"不可")</f>
        <v/>
      </c>
      <c r="O32" s="326"/>
      <c r="P32" s="232" t="str">
        <f>変更届!$AJ32</f>
        <v>　</v>
      </c>
      <c r="Q32" s="323"/>
      <c r="R32" s="323"/>
      <c r="S32" s="323"/>
      <c r="T32" s="323"/>
      <c r="U32" s="323"/>
      <c r="V32" s="315" t="str">
        <f>変更届!$AK32</f>
        <v/>
      </c>
      <c r="W32" s="315"/>
      <c r="X32" s="316" t="str">
        <f>変更届!$AM32</f>
        <v/>
      </c>
      <c r="Y32" s="317"/>
      <c r="Z32" s="317"/>
      <c r="AA32" s="318"/>
      <c r="AC32" s="319">
        <f>COUNTIF(【入力シート】参加申込書!$I$28:$I$45,【入力シート】変更届!$J23)</f>
        <v>0</v>
      </c>
      <c r="AE32" s="171">
        <v>8</v>
      </c>
      <c r="AF32" s="68" t="str">
        <f>SUBSTITUTE(SUBSTITUTE(【入力シート】変更届!$E23,"　", "")," ", "")</f>
        <v/>
      </c>
      <c r="AG32" s="68" t="str">
        <f>SUBSTITUTE(SUBSTITUTE(【入力シート】変更届!$F23,"　", "")," ", "")</f>
        <v/>
      </c>
      <c r="AH32" s="68">
        <f>LEN($AF33)</f>
        <v>0</v>
      </c>
      <c r="AI32" s="68">
        <f>LEN($AG33)</f>
        <v>0</v>
      </c>
      <c r="AJ32" s="73" t="str">
        <f>$AF32&amp;"　"&amp;$AG32</f>
        <v>　</v>
      </c>
      <c r="AK32" s="170" t="str">
        <f>IF(【入力シート】変更届!$G23="","",【入力シート】変更届!$G23)</f>
        <v/>
      </c>
      <c r="AL32" s="170" t="str">
        <f>IF(【入力シート】変更届!$H23="","",【入力シート】変更届!$H23)</f>
        <v/>
      </c>
      <c r="AM32" s="170" t="str">
        <f>IF(【入力シート】変更届!$I23="","",【入力シート】変更届!$I23)</f>
        <v/>
      </c>
      <c r="AN32" s="266" t="str">
        <f>IF(【入力シート】変更届!$J23="","",【入力シート】変更届!$J23)</f>
        <v/>
      </c>
    </row>
    <row r="33" spans="1:40" ht="15" customHeight="1">
      <c r="A33" s="321"/>
      <c r="B33" s="306" t="str">
        <f>参加申込書!$AI30</f>
        <v>　</v>
      </c>
      <c r="C33" s="307"/>
      <c r="D33" s="307"/>
      <c r="E33" s="307"/>
      <c r="F33" s="307"/>
      <c r="G33" s="308"/>
      <c r="H33" s="309" t="str">
        <f>参加申込書!$AK29</f>
        <v/>
      </c>
      <c r="I33" s="309"/>
      <c r="J33" s="310" t="str">
        <f>参加申込書!$AM29</f>
        <v/>
      </c>
      <c r="K33" s="311"/>
      <c r="L33" s="311"/>
      <c r="M33" s="312"/>
      <c r="N33" s="325"/>
      <c r="O33" s="326"/>
      <c r="P33" s="313" t="str">
        <f>変更届!$AJ33</f>
        <v>　</v>
      </c>
      <c r="Q33" s="307"/>
      <c r="R33" s="307"/>
      <c r="S33" s="307"/>
      <c r="T33" s="307"/>
      <c r="U33" s="308"/>
      <c r="V33" s="309" t="str">
        <f>変更届!$AL32</f>
        <v/>
      </c>
      <c r="W33" s="309"/>
      <c r="X33" s="310" t="str">
        <f>変更届!$AN32</f>
        <v/>
      </c>
      <c r="Y33" s="311"/>
      <c r="Z33" s="311"/>
      <c r="AA33" s="314"/>
      <c r="AC33" s="319"/>
      <c r="AD33" s="41">
        <v>31</v>
      </c>
      <c r="AE33" s="171"/>
      <c r="AF33" s="71" t="str">
        <f>SUBSTITUTE(SUBSTITUTE(【入力シート】変更届!$C23,"　", "")," ", "")</f>
        <v/>
      </c>
      <c r="AG33" s="71" t="str">
        <f>SUBSTITUTE(SUBSTITUTE(【入力シート】変更届!$D23,"　", "")," ", "")</f>
        <v/>
      </c>
      <c r="AH33" s="71" t="str">
        <f>IF(AND($AH32=1,$AH32+$AI32+2&gt;=8),$AF33,IF(AND($AH32=1,$AH32+$AI32+2=7),$AF33&amp;"　",IF(AND($AH32=1,$AH32+$AI32+2&lt;7),$AF33&amp;"　　",IF(AND($AH32=2,$AH32+$AI32&lt;6),LEFT($AF33,1)&amp;"　"&amp;RIGHT($AF33,1),IF(AND($AH32=2,$AH32+$AI32&gt;=6),$AF33,$AF33)))))</f>
        <v/>
      </c>
      <c r="AI33" s="71" t="str">
        <f>IF(AND($AI32=1,$AH32+$AI32+2&gt;=8),$AG33,IF(AND($AI32=1,$AH32+$AI32+2=7),"　"&amp;$AG33,IF(AND($AI32=1,$AH32+$AI32+2&lt;7),"　　"&amp;$AG33,IF(AND($AI32=2,$AH32+$AI32&lt;6),LEFT($AG33,1)&amp;"　"&amp;RIGHT($AG33,1),IF(AND($AI32=2,$AH32+$AI32&gt;=6),$AG33,$AG33)))))</f>
        <v/>
      </c>
      <c r="AJ33" s="71" t="str">
        <f>IF(OR($AH33=0,$AI33=0),"",$AH33&amp;"　"&amp;$AI33)</f>
        <v>　</v>
      </c>
      <c r="AK33" s="170"/>
      <c r="AL33" s="170"/>
      <c r="AM33" s="170"/>
      <c r="AN33" s="266"/>
    </row>
    <row r="34" spans="1:40" ht="15" customHeight="1">
      <c r="A34" s="320">
        <v>9</v>
      </c>
      <c r="B34" s="322" t="str">
        <f>参加申込書!$AI31</f>
        <v>　</v>
      </c>
      <c r="C34" s="323"/>
      <c r="D34" s="323"/>
      <c r="E34" s="323"/>
      <c r="F34" s="323"/>
      <c r="G34" s="323"/>
      <c r="H34" s="315" t="str">
        <f>参加申込書!$AJ31</f>
        <v/>
      </c>
      <c r="I34" s="315"/>
      <c r="J34" s="316" t="str">
        <f>参加申込書!$AL31</f>
        <v/>
      </c>
      <c r="K34" s="317"/>
      <c r="L34" s="317"/>
      <c r="M34" s="324"/>
      <c r="N34" s="325" t="str">
        <f>_xlfn.IFS(【入力シート】変更届!$J24="","",AND(【入力シート】参加申込書!$I36&lt;&gt;"",【入力シート】変更届!$J24&lt;&gt;"",$AC34=0),"変更",AND(【入力シート】参加申込書!$I36="",【入力シート】変更届!$J24&lt;&gt;"",$AC34=0),"追加",AND(【入力シート】参加申込書!$I36&lt;&gt;"",【入力シート】変更届!$J24&lt;&gt;"",$AC34&gt;=1),"不可",AND(【入力シート】参加申込書!$I36="",【入力シート】変更届!$J24&lt;&gt;"",$AC34&gt;=1),"不可")</f>
        <v/>
      </c>
      <c r="O34" s="326"/>
      <c r="P34" s="232" t="str">
        <f>変更届!$AJ34</f>
        <v>　</v>
      </c>
      <c r="Q34" s="323"/>
      <c r="R34" s="323"/>
      <c r="S34" s="323"/>
      <c r="T34" s="323"/>
      <c r="U34" s="323"/>
      <c r="V34" s="315" t="str">
        <f>変更届!$AK34</f>
        <v/>
      </c>
      <c r="W34" s="315"/>
      <c r="X34" s="316" t="str">
        <f>変更届!$AM34</f>
        <v/>
      </c>
      <c r="Y34" s="317"/>
      <c r="Z34" s="317"/>
      <c r="AA34" s="318"/>
      <c r="AC34" s="319">
        <f>COUNTIF(【入力シート】参加申込書!$I$28:$I$45,【入力シート】変更届!$J24)</f>
        <v>0</v>
      </c>
      <c r="AE34" s="171">
        <v>9</v>
      </c>
      <c r="AF34" s="68" t="str">
        <f>SUBSTITUTE(SUBSTITUTE(【入力シート】変更届!$E24,"　", "")," ", "")</f>
        <v/>
      </c>
      <c r="AG34" s="68" t="str">
        <f>SUBSTITUTE(SUBSTITUTE(【入力シート】変更届!$F24,"　", "")," ", "")</f>
        <v/>
      </c>
      <c r="AH34" s="68">
        <f>LEN($AF35)</f>
        <v>0</v>
      </c>
      <c r="AI34" s="68">
        <f>LEN($AG35)</f>
        <v>0</v>
      </c>
      <c r="AJ34" s="73" t="str">
        <f>$AF34&amp;"　"&amp;$AG34</f>
        <v>　</v>
      </c>
      <c r="AK34" s="170" t="str">
        <f>IF(【入力シート】変更届!$G24="","",【入力シート】変更届!$G24)</f>
        <v/>
      </c>
      <c r="AL34" s="170" t="str">
        <f>IF(【入力シート】変更届!$H24="","",【入力シート】変更届!$H24)</f>
        <v/>
      </c>
      <c r="AM34" s="170" t="str">
        <f>IF(【入力シート】変更届!$I24="","",【入力シート】変更届!$I24)</f>
        <v/>
      </c>
      <c r="AN34" s="266" t="str">
        <f>IF(【入力シート】変更届!$J24="","",【入力シート】変更届!$J24)</f>
        <v/>
      </c>
    </row>
    <row r="35" spans="1:40" ht="15" customHeight="1">
      <c r="A35" s="321"/>
      <c r="B35" s="306" t="str">
        <f>参加申込書!$AI32</f>
        <v>　</v>
      </c>
      <c r="C35" s="307"/>
      <c r="D35" s="307"/>
      <c r="E35" s="307"/>
      <c r="F35" s="307"/>
      <c r="G35" s="308"/>
      <c r="H35" s="309" t="str">
        <f>参加申込書!$AK31</f>
        <v/>
      </c>
      <c r="I35" s="309"/>
      <c r="J35" s="310" t="str">
        <f>参加申込書!$AM31</f>
        <v/>
      </c>
      <c r="K35" s="311"/>
      <c r="L35" s="311"/>
      <c r="M35" s="312"/>
      <c r="N35" s="325"/>
      <c r="O35" s="326"/>
      <c r="P35" s="313" t="str">
        <f>変更届!$AJ35</f>
        <v>　</v>
      </c>
      <c r="Q35" s="307"/>
      <c r="R35" s="307"/>
      <c r="S35" s="307"/>
      <c r="T35" s="307"/>
      <c r="U35" s="308"/>
      <c r="V35" s="309" t="str">
        <f>変更届!$AL34</f>
        <v/>
      </c>
      <c r="W35" s="309"/>
      <c r="X35" s="310" t="str">
        <f>変更届!$AN34</f>
        <v/>
      </c>
      <c r="Y35" s="311"/>
      <c r="Z35" s="311"/>
      <c r="AA35" s="314"/>
      <c r="AC35" s="319"/>
      <c r="AD35" s="41">
        <v>32</v>
      </c>
      <c r="AE35" s="171"/>
      <c r="AF35" s="71" t="str">
        <f>SUBSTITUTE(SUBSTITUTE(【入力シート】変更届!$C24,"　", "")," ", "")</f>
        <v/>
      </c>
      <c r="AG35" s="71" t="str">
        <f>SUBSTITUTE(SUBSTITUTE(【入力シート】変更届!$D24,"　", "")," ", "")</f>
        <v/>
      </c>
      <c r="AH35" s="71" t="str">
        <f>IF(AND($AH34=1,$AH34+$AI34+2&gt;=8),$AF35,IF(AND($AH34=1,$AH34+$AI34+2=7),$AF35&amp;"　",IF(AND($AH34=1,$AH34+$AI34+2&lt;7),$AF35&amp;"　　",IF(AND($AH34=2,$AH34+$AI34&lt;6),LEFT($AF35,1)&amp;"　"&amp;RIGHT($AF35,1),IF(AND($AH34=2,$AH34+$AI34&gt;=6),$AF35,$AF35)))))</f>
        <v/>
      </c>
      <c r="AI35" s="71" t="str">
        <f>IF(AND($AI34=1,$AH34+$AI34+2&gt;=8),$AG35,IF(AND($AI34=1,$AH34+$AI34+2=7),"　"&amp;$AG35,IF(AND($AI34=1,$AH34+$AI34+2&lt;7),"　　"&amp;$AG35,IF(AND($AI34=2,$AH34+$AI34&lt;6),LEFT($AG35,1)&amp;"　"&amp;RIGHT($AG35,1),IF(AND($AI34=2,$AH34+$AI34&gt;=6),$AG35,$AG35)))))</f>
        <v/>
      </c>
      <c r="AJ35" s="71" t="str">
        <f>IF(OR($AH35=0,$AI35=0),"",$AH35&amp;"　"&amp;$AI35)</f>
        <v>　</v>
      </c>
      <c r="AK35" s="170"/>
      <c r="AL35" s="170"/>
      <c r="AM35" s="170"/>
      <c r="AN35" s="266"/>
    </row>
    <row r="36" spans="1:40" ht="15" customHeight="1">
      <c r="A36" s="320">
        <v>10</v>
      </c>
      <c r="B36" s="322" t="str">
        <f>参加申込書!$AI33</f>
        <v>　</v>
      </c>
      <c r="C36" s="323"/>
      <c r="D36" s="323"/>
      <c r="E36" s="323"/>
      <c r="F36" s="323"/>
      <c r="G36" s="323"/>
      <c r="H36" s="315" t="str">
        <f>参加申込書!$AJ33</f>
        <v/>
      </c>
      <c r="I36" s="315"/>
      <c r="J36" s="316" t="str">
        <f>参加申込書!$AL33</f>
        <v/>
      </c>
      <c r="K36" s="317"/>
      <c r="L36" s="317"/>
      <c r="M36" s="324"/>
      <c r="N36" s="325" t="str">
        <f>_xlfn.IFS(【入力シート】変更届!$J25="","",AND(【入力シート】参加申込書!$I37&lt;&gt;"",【入力シート】変更届!$J25&lt;&gt;"",$AC36=0),"変更",AND(【入力シート】参加申込書!$I37="",【入力シート】変更届!$J25&lt;&gt;"",$AC36=0),"追加",AND(【入力シート】参加申込書!$I37&lt;&gt;"",【入力シート】変更届!$J25&lt;&gt;"",$AC36&gt;=1),"不可",AND(【入力シート】参加申込書!$I37="",【入力シート】変更届!$J25&lt;&gt;"",$AC36&gt;=1),"不可")</f>
        <v/>
      </c>
      <c r="O36" s="326"/>
      <c r="P36" s="232" t="str">
        <f>変更届!$AJ36</f>
        <v>　</v>
      </c>
      <c r="Q36" s="323"/>
      <c r="R36" s="323"/>
      <c r="S36" s="323"/>
      <c r="T36" s="323"/>
      <c r="U36" s="323"/>
      <c r="V36" s="315" t="str">
        <f>変更届!$AK36</f>
        <v/>
      </c>
      <c r="W36" s="315"/>
      <c r="X36" s="316" t="str">
        <f>変更届!$AM36</f>
        <v/>
      </c>
      <c r="Y36" s="317"/>
      <c r="Z36" s="317"/>
      <c r="AA36" s="318"/>
      <c r="AC36" s="319">
        <f>COUNTIF(【入力シート】参加申込書!$I$28:$I$45,【入力シート】変更届!$J25)</f>
        <v>0</v>
      </c>
      <c r="AE36" s="171">
        <v>10</v>
      </c>
      <c r="AF36" s="68" t="str">
        <f>SUBSTITUTE(SUBSTITUTE(【入力シート】変更届!$E25,"　", "")," ", "")</f>
        <v/>
      </c>
      <c r="AG36" s="68" t="str">
        <f>SUBSTITUTE(SUBSTITUTE(【入力シート】変更届!$F25,"　", "")," ", "")</f>
        <v/>
      </c>
      <c r="AH36" s="68">
        <f>LEN($AF37)</f>
        <v>0</v>
      </c>
      <c r="AI36" s="68">
        <f>LEN($AG37)</f>
        <v>0</v>
      </c>
      <c r="AJ36" s="73" t="str">
        <f>$AF36&amp;"　"&amp;$AG36</f>
        <v>　</v>
      </c>
      <c r="AK36" s="170" t="str">
        <f>IF(【入力シート】変更届!$G25="","",【入力シート】変更届!$G25)</f>
        <v/>
      </c>
      <c r="AL36" s="170" t="str">
        <f>IF(【入力シート】変更届!$H25="","",【入力シート】変更届!$H25)</f>
        <v/>
      </c>
      <c r="AM36" s="170" t="str">
        <f>IF(【入力シート】変更届!$I25="","",【入力シート】変更届!$I25)</f>
        <v/>
      </c>
      <c r="AN36" s="266" t="str">
        <f>IF(【入力シート】変更届!$J25="","",【入力シート】変更届!$J25)</f>
        <v/>
      </c>
    </row>
    <row r="37" spans="1:40" ht="15" customHeight="1">
      <c r="A37" s="321"/>
      <c r="B37" s="306" t="str">
        <f>参加申込書!$AI34</f>
        <v>　</v>
      </c>
      <c r="C37" s="307"/>
      <c r="D37" s="307"/>
      <c r="E37" s="307"/>
      <c r="F37" s="307"/>
      <c r="G37" s="308"/>
      <c r="H37" s="309" t="str">
        <f>参加申込書!$AK33</f>
        <v/>
      </c>
      <c r="I37" s="309"/>
      <c r="J37" s="310" t="str">
        <f>参加申込書!$AM33</f>
        <v/>
      </c>
      <c r="K37" s="311"/>
      <c r="L37" s="311"/>
      <c r="M37" s="312"/>
      <c r="N37" s="325"/>
      <c r="O37" s="326"/>
      <c r="P37" s="313" t="str">
        <f>変更届!$AJ37</f>
        <v>　</v>
      </c>
      <c r="Q37" s="307"/>
      <c r="R37" s="307"/>
      <c r="S37" s="307"/>
      <c r="T37" s="307"/>
      <c r="U37" s="308"/>
      <c r="V37" s="309" t="str">
        <f>変更届!$AL36</f>
        <v/>
      </c>
      <c r="W37" s="309"/>
      <c r="X37" s="310" t="str">
        <f>変更届!$AN36</f>
        <v/>
      </c>
      <c r="Y37" s="311"/>
      <c r="Z37" s="311"/>
      <c r="AA37" s="314"/>
      <c r="AC37" s="319"/>
      <c r="AD37" s="41">
        <v>33</v>
      </c>
      <c r="AE37" s="171"/>
      <c r="AF37" s="71" t="str">
        <f>SUBSTITUTE(SUBSTITUTE(【入力シート】変更届!$C25,"　", "")," ", "")</f>
        <v/>
      </c>
      <c r="AG37" s="71" t="str">
        <f>SUBSTITUTE(SUBSTITUTE(【入力シート】変更届!$D25,"　", "")," ", "")</f>
        <v/>
      </c>
      <c r="AH37" s="71" t="str">
        <f>IF(AND($AH36=1,$AH36+$AI36+2&gt;=8),$AF37,IF(AND($AH36=1,$AH36+$AI36+2=7),$AF37&amp;"　",IF(AND($AH36=1,$AH36+$AI36+2&lt;7),$AF37&amp;"　　",IF(AND($AH36=2,$AH36+$AI36&lt;6),LEFT($AF37,1)&amp;"　"&amp;RIGHT($AF37,1),IF(AND($AH36=2,$AH36+$AI36&gt;=6),$AF37,$AF37)))))</f>
        <v/>
      </c>
      <c r="AI37" s="71" t="str">
        <f>IF(AND($AI36=1,$AH36+$AI36+2&gt;=8),$AG37,IF(AND($AI36=1,$AH36+$AI36+2=7),"　"&amp;$AG37,IF(AND($AI36=1,$AH36+$AI36+2&lt;7),"　　"&amp;$AG37,IF(AND($AI36=2,$AH36+$AI36&lt;6),LEFT($AG37,1)&amp;"　"&amp;RIGHT($AG37,1),IF(AND($AI36=2,$AH36+$AI36&gt;=6),$AG37,$AG37)))))</f>
        <v/>
      </c>
      <c r="AJ37" s="71" t="str">
        <f>IF(OR($AH37=0,$AI37=0),"",$AH37&amp;"　"&amp;$AI37)</f>
        <v>　</v>
      </c>
      <c r="AK37" s="170"/>
      <c r="AL37" s="170"/>
      <c r="AM37" s="170"/>
      <c r="AN37" s="266"/>
    </row>
    <row r="38" spans="1:40" ht="15" customHeight="1">
      <c r="A38" s="320">
        <v>11</v>
      </c>
      <c r="B38" s="322" t="str">
        <f>参加申込書!$AI35</f>
        <v>　</v>
      </c>
      <c r="C38" s="323"/>
      <c r="D38" s="323"/>
      <c r="E38" s="323"/>
      <c r="F38" s="323"/>
      <c r="G38" s="323"/>
      <c r="H38" s="315" t="str">
        <f>参加申込書!$AJ35</f>
        <v/>
      </c>
      <c r="I38" s="315"/>
      <c r="J38" s="316" t="str">
        <f>参加申込書!$AL35</f>
        <v/>
      </c>
      <c r="K38" s="317"/>
      <c r="L38" s="317"/>
      <c r="M38" s="324"/>
      <c r="N38" s="325" t="str">
        <f>_xlfn.IFS(【入力シート】変更届!$J26="","",AND(【入力シート】参加申込書!$I38&lt;&gt;"",【入力シート】変更届!$J26&lt;&gt;"",$AC38=0),"変更",AND(【入力シート】参加申込書!$I38="",【入力シート】変更届!$J26&lt;&gt;"",$AC38=0),"追加",AND(【入力シート】参加申込書!$I38&lt;&gt;"",【入力シート】変更届!$J26&lt;&gt;"",$AC38&gt;=1),"不可",AND(【入力シート】参加申込書!$I38="",【入力シート】変更届!$J26&lt;&gt;"",$AC38&gt;=1),"不可")</f>
        <v/>
      </c>
      <c r="O38" s="326"/>
      <c r="P38" s="232" t="str">
        <f>変更届!$AJ38</f>
        <v>　</v>
      </c>
      <c r="Q38" s="323"/>
      <c r="R38" s="323"/>
      <c r="S38" s="323"/>
      <c r="T38" s="323"/>
      <c r="U38" s="323"/>
      <c r="V38" s="315" t="str">
        <f>変更届!$AK38</f>
        <v/>
      </c>
      <c r="W38" s="315"/>
      <c r="X38" s="316" t="str">
        <f>変更届!$AM38</f>
        <v/>
      </c>
      <c r="Y38" s="317"/>
      <c r="Z38" s="317"/>
      <c r="AA38" s="318"/>
      <c r="AC38" s="319">
        <f>COUNTIF(【入力シート】参加申込書!$I$28:$I$45,【入力シート】変更届!$J26)</f>
        <v>0</v>
      </c>
      <c r="AE38" s="171">
        <v>11</v>
      </c>
      <c r="AF38" s="68" t="str">
        <f>SUBSTITUTE(SUBSTITUTE(【入力シート】変更届!$E26,"　", "")," ", "")</f>
        <v/>
      </c>
      <c r="AG38" s="68" t="str">
        <f>SUBSTITUTE(SUBSTITUTE(【入力シート】変更届!$F26,"　", "")," ", "")</f>
        <v/>
      </c>
      <c r="AH38" s="68">
        <f>LEN($AF39)</f>
        <v>0</v>
      </c>
      <c r="AI38" s="68">
        <f>LEN($AG39)</f>
        <v>0</v>
      </c>
      <c r="AJ38" s="73" t="str">
        <f>$AF38&amp;"　"&amp;$AG38</f>
        <v>　</v>
      </c>
      <c r="AK38" s="170" t="str">
        <f>IF(【入力シート】変更届!$G26="","",【入力シート】変更届!$G26)</f>
        <v/>
      </c>
      <c r="AL38" s="170" t="str">
        <f>IF(【入力シート】変更届!$H26="","",【入力シート】変更届!$H26)</f>
        <v/>
      </c>
      <c r="AM38" s="170" t="str">
        <f>IF(【入力シート】変更届!$I26="","",【入力シート】変更届!$I26)</f>
        <v/>
      </c>
      <c r="AN38" s="266" t="str">
        <f>IF(【入力シート】変更届!$J26="","",【入力シート】変更届!$J26)</f>
        <v/>
      </c>
    </row>
    <row r="39" spans="1:40" ht="15" customHeight="1">
      <c r="A39" s="321"/>
      <c r="B39" s="306" t="str">
        <f>参加申込書!$AI36</f>
        <v>　</v>
      </c>
      <c r="C39" s="307"/>
      <c r="D39" s="307"/>
      <c r="E39" s="307"/>
      <c r="F39" s="307"/>
      <c r="G39" s="308"/>
      <c r="H39" s="309" t="str">
        <f>参加申込書!$AK35</f>
        <v/>
      </c>
      <c r="I39" s="309"/>
      <c r="J39" s="310" t="str">
        <f>参加申込書!$AM35</f>
        <v/>
      </c>
      <c r="K39" s="311"/>
      <c r="L39" s="311"/>
      <c r="M39" s="312"/>
      <c r="N39" s="325"/>
      <c r="O39" s="326"/>
      <c r="P39" s="313" t="str">
        <f>変更届!$AJ39</f>
        <v>　</v>
      </c>
      <c r="Q39" s="307"/>
      <c r="R39" s="307"/>
      <c r="S39" s="307"/>
      <c r="T39" s="307"/>
      <c r="U39" s="308"/>
      <c r="V39" s="309" t="str">
        <f>変更届!$AL38</f>
        <v/>
      </c>
      <c r="W39" s="309"/>
      <c r="X39" s="310" t="str">
        <f>変更届!$AN38</f>
        <v/>
      </c>
      <c r="Y39" s="311"/>
      <c r="Z39" s="311"/>
      <c r="AA39" s="314"/>
      <c r="AC39" s="319"/>
      <c r="AD39" s="41">
        <v>34</v>
      </c>
      <c r="AE39" s="171"/>
      <c r="AF39" s="71" t="str">
        <f>SUBSTITUTE(SUBSTITUTE(【入力シート】変更届!$C26,"　", "")," ", "")</f>
        <v/>
      </c>
      <c r="AG39" s="71" t="str">
        <f>SUBSTITUTE(SUBSTITUTE(【入力シート】変更届!$D26,"　", "")," ", "")</f>
        <v/>
      </c>
      <c r="AH39" s="71" t="str">
        <f>IF(AND($AH38=1,$AH38+$AI38+2&gt;=8),$AF39,IF(AND($AH38=1,$AH38+$AI38+2=7),$AF39&amp;"　",IF(AND($AH38=1,$AH38+$AI38+2&lt;7),$AF39&amp;"　　",IF(AND($AH38=2,$AH38+$AI38&lt;6),LEFT($AF39,1)&amp;"　"&amp;RIGHT($AF39,1),IF(AND($AH38=2,$AH38+$AI38&gt;=6),$AF39,$AF39)))))</f>
        <v/>
      </c>
      <c r="AI39" s="71" t="str">
        <f>IF(AND($AI38=1,$AH38+$AI38+2&gt;=8),$AG39,IF(AND($AI38=1,$AH38+$AI38+2=7),"　"&amp;$AG39,IF(AND($AI38=1,$AH38+$AI38+2&lt;7),"　　"&amp;$AG39,IF(AND($AI38=2,$AH38+$AI38&lt;6),LEFT($AG39,1)&amp;"　"&amp;RIGHT($AG39,1),IF(AND($AI38=2,$AH38+$AI38&gt;=6),$AG39,$AG39)))))</f>
        <v/>
      </c>
      <c r="AJ39" s="71" t="str">
        <f>IF(OR($AH39=0,$AI39=0),"",$AH39&amp;"　"&amp;$AI39)</f>
        <v>　</v>
      </c>
      <c r="AK39" s="170"/>
      <c r="AL39" s="170"/>
      <c r="AM39" s="170"/>
      <c r="AN39" s="266"/>
    </row>
    <row r="40" spans="1:40" ht="15" customHeight="1">
      <c r="A40" s="320">
        <v>12</v>
      </c>
      <c r="B40" s="322" t="str">
        <f>参加申込書!$AI37</f>
        <v>　</v>
      </c>
      <c r="C40" s="323"/>
      <c r="D40" s="323"/>
      <c r="E40" s="323"/>
      <c r="F40" s="323"/>
      <c r="G40" s="323"/>
      <c r="H40" s="315" t="str">
        <f>参加申込書!$AJ37</f>
        <v/>
      </c>
      <c r="I40" s="315"/>
      <c r="J40" s="316" t="str">
        <f>参加申込書!$AL37</f>
        <v/>
      </c>
      <c r="K40" s="317"/>
      <c r="L40" s="317"/>
      <c r="M40" s="324"/>
      <c r="N40" s="325" t="str">
        <f>_xlfn.IFS(【入力シート】変更届!$J27="","",AND(【入力シート】参加申込書!$I39&lt;&gt;"",【入力シート】変更届!$J27&lt;&gt;"",$AC40=0),"変更",AND(【入力シート】参加申込書!$I39="",【入力シート】変更届!$J27&lt;&gt;"",$AC40=0),"追加",AND(【入力シート】参加申込書!$I39&lt;&gt;"",【入力シート】変更届!$J27&lt;&gt;"",$AC40&gt;=1),"不可",AND(【入力シート】参加申込書!$I39="",【入力シート】変更届!$J27&lt;&gt;"",$AC40&gt;=1),"不可")</f>
        <v/>
      </c>
      <c r="O40" s="326"/>
      <c r="P40" s="232" t="str">
        <f>変更届!$AJ40</f>
        <v>　</v>
      </c>
      <c r="Q40" s="323"/>
      <c r="R40" s="323"/>
      <c r="S40" s="323"/>
      <c r="T40" s="323"/>
      <c r="U40" s="323"/>
      <c r="V40" s="315" t="str">
        <f>変更届!$AK40</f>
        <v/>
      </c>
      <c r="W40" s="315"/>
      <c r="X40" s="316" t="str">
        <f>変更届!$AM40</f>
        <v/>
      </c>
      <c r="Y40" s="317"/>
      <c r="Z40" s="317"/>
      <c r="AA40" s="318"/>
      <c r="AC40" s="319">
        <f>COUNTIF(【入力シート】参加申込書!$I$28:$I$45,【入力シート】変更届!$J27)</f>
        <v>0</v>
      </c>
      <c r="AE40" s="171">
        <v>12</v>
      </c>
      <c r="AF40" s="68" t="str">
        <f>SUBSTITUTE(SUBSTITUTE(【入力シート】変更届!$E27,"　", "")," ", "")</f>
        <v/>
      </c>
      <c r="AG40" s="68" t="str">
        <f>SUBSTITUTE(SUBSTITUTE(【入力シート】変更届!$F27,"　", "")," ", "")</f>
        <v/>
      </c>
      <c r="AH40" s="68">
        <f>LEN($AF41)</f>
        <v>0</v>
      </c>
      <c r="AI40" s="68">
        <f>LEN($AG41)</f>
        <v>0</v>
      </c>
      <c r="AJ40" s="73" t="str">
        <f>$AF40&amp;"　"&amp;$AG40</f>
        <v>　</v>
      </c>
      <c r="AK40" s="170" t="str">
        <f>IF(【入力シート】変更届!$G27="","",【入力シート】変更届!$G27)</f>
        <v/>
      </c>
      <c r="AL40" s="170" t="str">
        <f>IF(【入力シート】変更届!$H27="","",【入力シート】変更届!$H27)</f>
        <v/>
      </c>
      <c r="AM40" s="170" t="str">
        <f>IF(【入力シート】変更届!$I27="","",【入力シート】変更届!$I27)</f>
        <v/>
      </c>
      <c r="AN40" s="266" t="str">
        <f>IF(【入力シート】変更届!$J27="","",【入力シート】変更届!$J27)</f>
        <v/>
      </c>
    </row>
    <row r="41" spans="1:40" ht="15" customHeight="1">
      <c r="A41" s="321"/>
      <c r="B41" s="306" t="str">
        <f>参加申込書!$AI38</f>
        <v>　</v>
      </c>
      <c r="C41" s="307"/>
      <c r="D41" s="307"/>
      <c r="E41" s="307"/>
      <c r="F41" s="307"/>
      <c r="G41" s="308"/>
      <c r="H41" s="309" t="str">
        <f>参加申込書!$AK37</f>
        <v/>
      </c>
      <c r="I41" s="309"/>
      <c r="J41" s="310" t="str">
        <f>参加申込書!$AM37</f>
        <v/>
      </c>
      <c r="K41" s="311"/>
      <c r="L41" s="311"/>
      <c r="M41" s="312"/>
      <c r="N41" s="325"/>
      <c r="O41" s="326"/>
      <c r="P41" s="313" t="str">
        <f>変更届!$AJ41</f>
        <v>　</v>
      </c>
      <c r="Q41" s="307"/>
      <c r="R41" s="307"/>
      <c r="S41" s="307"/>
      <c r="T41" s="307"/>
      <c r="U41" s="308"/>
      <c r="V41" s="309" t="str">
        <f>変更届!$AL40</f>
        <v/>
      </c>
      <c r="W41" s="309"/>
      <c r="X41" s="310" t="str">
        <f>変更届!$AN40</f>
        <v/>
      </c>
      <c r="Y41" s="311"/>
      <c r="Z41" s="311"/>
      <c r="AA41" s="314"/>
      <c r="AC41" s="319"/>
      <c r="AD41" s="41">
        <v>35</v>
      </c>
      <c r="AE41" s="171"/>
      <c r="AF41" s="71" t="str">
        <f>SUBSTITUTE(SUBSTITUTE(【入力シート】変更届!$C27,"　", "")," ", "")</f>
        <v/>
      </c>
      <c r="AG41" s="71" t="str">
        <f>SUBSTITUTE(SUBSTITUTE(【入力シート】変更届!$D27,"　", "")," ", "")</f>
        <v/>
      </c>
      <c r="AH41" s="71" t="str">
        <f>IF(AND($AH40=1,$AH40+$AI40+2&gt;=8),$AF41,IF(AND($AH40=1,$AH40+$AI40+2=7),$AF41&amp;"　",IF(AND($AH40=1,$AH40+$AI40+2&lt;7),$AF41&amp;"　　",IF(AND($AH40=2,$AH40+$AI40&lt;6),LEFT($AF41,1)&amp;"　"&amp;RIGHT($AF41,1),IF(AND($AH40=2,$AH40+$AI40&gt;=6),$AF41,$AF41)))))</f>
        <v/>
      </c>
      <c r="AI41" s="71" t="str">
        <f>IF(AND($AI40=1,$AH40+$AI40+2&gt;=8),$AG41,IF(AND($AI40=1,$AH40+$AI40+2=7),"　"&amp;$AG41,IF(AND($AI40=1,$AH40+$AI40+2&lt;7),"　　"&amp;$AG41,IF(AND($AI40=2,$AH40+$AI40&lt;6),LEFT($AG41,1)&amp;"　"&amp;RIGHT($AG41,1),IF(AND($AI40=2,$AH40+$AI40&gt;=6),$AG41,$AG41)))))</f>
        <v/>
      </c>
      <c r="AJ41" s="71" t="str">
        <f>IF(OR($AH41=0,$AI41=0),"",$AH41&amp;"　"&amp;$AI41)</f>
        <v>　</v>
      </c>
      <c r="AK41" s="170"/>
      <c r="AL41" s="170"/>
      <c r="AM41" s="170"/>
      <c r="AN41" s="266"/>
    </row>
    <row r="42" spans="1:40" ht="15" customHeight="1">
      <c r="A42" s="320">
        <v>13</v>
      </c>
      <c r="B42" s="322" t="str">
        <f>参加申込書!$AI39</f>
        <v>　</v>
      </c>
      <c r="C42" s="323"/>
      <c r="D42" s="323"/>
      <c r="E42" s="323"/>
      <c r="F42" s="323"/>
      <c r="G42" s="323"/>
      <c r="H42" s="315" t="str">
        <f>参加申込書!$AJ39</f>
        <v/>
      </c>
      <c r="I42" s="315"/>
      <c r="J42" s="316" t="str">
        <f>参加申込書!$AL39</f>
        <v/>
      </c>
      <c r="K42" s="317"/>
      <c r="L42" s="317"/>
      <c r="M42" s="324"/>
      <c r="N42" s="325" t="str">
        <f>_xlfn.IFS(【入力シート】変更届!$J28="","",AND(【入力シート】参加申込書!$I40&lt;&gt;"",【入力シート】変更届!$J28&lt;&gt;"",$AC42=0),"変更",AND(【入力シート】参加申込書!$I40="",【入力シート】変更届!$J28&lt;&gt;"",$AC42=0),"追加",AND(【入力シート】参加申込書!$I40&lt;&gt;"",【入力シート】変更届!$J28&lt;&gt;"",$AC42&gt;=1),"不可",AND(【入力シート】参加申込書!$I40="",【入力シート】変更届!$J28&lt;&gt;"",$AC42&gt;=1),"不可")</f>
        <v/>
      </c>
      <c r="O42" s="326"/>
      <c r="P42" s="232" t="str">
        <f>変更届!$AJ42</f>
        <v>　</v>
      </c>
      <c r="Q42" s="323"/>
      <c r="R42" s="323"/>
      <c r="S42" s="323"/>
      <c r="T42" s="323"/>
      <c r="U42" s="323"/>
      <c r="V42" s="315" t="str">
        <f>変更届!$AK42</f>
        <v/>
      </c>
      <c r="W42" s="315"/>
      <c r="X42" s="316" t="str">
        <f>変更届!$AM42</f>
        <v/>
      </c>
      <c r="Y42" s="317"/>
      <c r="Z42" s="317"/>
      <c r="AA42" s="318"/>
      <c r="AC42" s="319">
        <f>COUNTIF(【入力シート】参加申込書!$I$28:$I$45,【入力シート】変更届!$J28)</f>
        <v>0</v>
      </c>
      <c r="AE42" s="171">
        <v>13</v>
      </c>
      <c r="AF42" s="68" t="str">
        <f>SUBSTITUTE(SUBSTITUTE(【入力シート】変更届!$E28,"　", "")," ", "")</f>
        <v/>
      </c>
      <c r="AG42" s="68" t="str">
        <f>SUBSTITUTE(SUBSTITUTE(【入力シート】変更届!$F28,"　", "")," ", "")</f>
        <v/>
      </c>
      <c r="AH42" s="68">
        <f>LEN($AF43)</f>
        <v>0</v>
      </c>
      <c r="AI42" s="68">
        <f>LEN($AG43)</f>
        <v>0</v>
      </c>
      <c r="AJ42" s="73" t="str">
        <f>$AF42&amp;"　"&amp;$AG42</f>
        <v>　</v>
      </c>
      <c r="AK42" s="170" t="str">
        <f>IF(【入力シート】変更届!$G28="","",【入力シート】変更届!$G28)</f>
        <v/>
      </c>
      <c r="AL42" s="170" t="str">
        <f>IF(【入力シート】変更届!$H28="","",【入力シート】変更届!$H28)</f>
        <v/>
      </c>
      <c r="AM42" s="170" t="str">
        <f>IF(【入力シート】変更届!$I28="","",【入力シート】変更届!$I28)</f>
        <v/>
      </c>
      <c r="AN42" s="266" t="str">
        <f>IF(【入力シート】変更届!$J28="","",【入力シート】変更届!$J28)</f>
        <v/>
      </c>
    </row>
    <row r="43" spans="1:40" ht="15" customHeight="1">
      <c r="A43" s="321"/>
      <c r="B43" s="306" t="str">
        <f>参加申込書!$AI40</f>
        <v>　</v>
      </c>
      <c r="C43" s="307"/>
      <c r="D43" s="307"/>
      <c r="E43" s="307"/>
      <c r="F43" s="307"/>
      <c r="G43" s="308"/>
      <c r="H43" s="309" t="str">
        <f>参加申込書!$AK39</f>
        <v/>
      </c>
      <c r="I43" s="309"/>
      <c r="J43" s="310" t="str">
        <f>参加申込書!$AM39</f>
        <v/>
      </c>
      <c r="K43" s="311"/>
      <c r="L43" s="311"/>
      <c r="M43" s="312"/>
      <c r="N43" s="325"/>
      <c r="O43" s="326"/>
      <c r="P43" s="313" t="str">
        <f>変更届!$AJ43</f>
        <v>　</v>
      </c>
      <c r="Q43" s="307"/>
      <c r="R43" s="307"/>
      <c r="S43" s="307"/>
      <c r="T43" s="307"/>
      <c r="U43" s="308"/>
      <c r="V43" s="309" t="str">
        <f>変更届!$AL42</f>
        <v/>
      </c>
      <c r="W43" s="309"/>
      <c r="X43" s="310" t="str">
        <f>変更届!$AN42</f>
        <v/>
      </c>
      <c r="Y43" s="311"/>
      <c r="Z43" s="311"/>
      <c r="AA43" s="314"/>
      <c r="AC43" s="319"/>
      <c r="AD43" s="41">
        <v>36</v>
      </c>
      <c r="AE43" s="171"/>
      <c r="AF43" s="71" t="str">
        <f>SUBSTITUTE(SUBSTITUTE(【入力シート】変更届!$C28,"　", "")," ", "")</f>
        <v/>
      </c>
      <c r="AG43" s="71" t="str">
        <f>SUBSTITUTE(SUBSTITUTE(【入力シート】変更届!$D28,"　", "")," ", "")</f>
        <v/>
      </c>
      <c r="AH43" s="71" t="str">
        <f>IF(AND($AH42=1,$AH42+$AI42+2&gt;=8),$AF43,IF(AND($AH42=1,$AH42+$AI42+2=7),$AF43&amp;"　",IF(AND($AH42=1,$AH42+$AI42+2&lt;7),$AF43&amp;"　　",IF(AND($AH42=2,$AH42+$AI42&lt;6),LEFT($AF43,1)&amp;"　"&amp;RIGHT($AF43,1),IF(AND($AH42=2,$AH42+$AI42&gt;=6),$AF43,$AF43)))))</f>
        <v/>
      </c>
      <c r="AI43" s="71" t="str">
        <f>IF(AND($AI42=1,$AH42+$AI42+2&gt;=8),$AG43,IF(AND($AI42=1,$AH42+$AI42+2=7),"　"&amp;$AG43,IF(AND($AI42=1,$AH42+$AI42+2&lt;7),"　　"&amp;$AG43,IF(AND($AI42=2,$AH42+$AI42&lt;6),LEFT($AG43,1)&amp;"　"&amp;RIGHT($AG43,1),IF(AND($AI42=2,$AH42+$AI42&gt;=6),$AG43,$AG43)))))</f>
        <v/>
      </c>
      <c r="AJ43" s="71" t="str">
        <f>IF(OR($AH43=0,$AI43=0),"",$AH43&amp;"　"&amp;$AI43)</f>
        <v>　</v>
      </c>
      <c r="AK43" s="170"/>
      <c r="AL43" s="170"/>
      <c r="AM43" s="170"/>
      <c r="AN43" s="266"/>
    </row>
    <row r="44" spans="1:40" ht="15" customHeight="1">
      <c r="A44" s="320">
        <v>14</v>
      </c>
      <c r="B44" s="322" t="str">
        <f>参加申込書!$AI41</f>
        <v>　</v>
      </c>
      <c r="C44" s="323"/>
      <c r="D44" s="323"/>
      <c r="E44" s="323"/>
      <c r="F44" s="323"/>
      <c r="G44" s="323"/>
      <c r="H44" s="315" t="str">
        <f>参加申込書!$AJ41</f>
        <v/>
      </c>
      <c r="I44" s="315"/>
      <c r="J44" s="316" t="str">
        <f>参加申込書!$AL41</f>
        <v/>
      </c>
      <c r="K44" s="317"/>
      <c r="L44" s="317"/>
      <c r="M44" s="324"/>
      <c r="N44" s="325" t="str">
        <f>_xlfn.IFS(【入力シート】変更届!$J29="","",AND(【入力シート】参加申込書!$I41&lt;&gt;"",【入力シート】変更届!$J29&lt;&gt;"",$AC44=0),"変更",AND(【入力シート】参加申込書!$I41="",【入力シート】変更届!$J29&lt;&gt;"",$AC44=0),"追加",AND(【入力シート】参加申込書!$I41&lt;&gt;"",【入力シート】変更届!$J29&lt;&gt;"",$AC44&gt;=1),"不可",AND(【入力シート】参加申込書!$I41="",【入力シート】変更届!$J29&lt;&gt;"",$AC44&gt;=1),"不可")</f>
        <v/>
      </c>
      <c r="O44" s="326"/>
      <c r="P44" s="232" t="str">
        <f>変更届!$AJ44</f>
        <v>　</v>
      </c>
      <c r="Q44" s="323"/>
      <c r="R44" s="323"/>
      <c r="S44" s="323"/>
      <c r="T44" s="323"/>
      <c r="U44" s="323"/>
      <c r="V44" s="315" t="str">
        <f>変更届!$AK44</f>
        <v/>
      </c>
      <c r="W44" s="315"/>
      <c r="X44" s="316" t="str">
        <f>変更届!$AM44</f>
        <v/>
      </c>
      <c r="Y44" s="317"/>
      <c r="Z44" s="317"/>
      <c r="AA44" s="318"/>
      <c r="AC44" s="319">
        <f>COUNTIF(【入力シート】参加申込書!$I$28:$I$45,【入力シート】変更届!$J29)</f>
        <v>0</v>
      </c>
      <c r="AE44" s="171">
        <v>14</v>
      </c>
      <c r="AF44" s="68" t="str">
        <f>SUBSTITUTE(SUBSTITUTE(【入力シート】変更届!$E29,"　", "")," ", "")</f>
        <v/>
      </c>
      <c r="AG44" s="68" t="str">
        <f>SUBSTITUTE(SUBSTITUTE(【入力シート】変更届!$F29,"　", "")," ", "")</f>
        <v/>
      </c>
      <c r="AH44" s="68">
        <f>LEN($AF45)</f>
        <v>0</v>
      </c>
      <c r="AI44" s="68">
        <f>LEN($AG45)</f>
        <v>0</v>
      </c>
      <c r="AJ44" s="73" t="str">
        <f>$AF44&amp;"　"&amp;$AG44</f>
        <v>　</v>
      </c>
      <c r="AK44" s="170" t="str">
        <f>IF(【入力シート】変更届!$G29="","",【入力シート】変更届!$G29)</f>
        <v/>
      </c>
      <c r="AL44" s="170" t="str">
        <f>IF(【入力シート】変更届!$H29="","",【入力シート】変更届!$H29)</f>
        <v/>
      </c>
      <c r="AM44" s="170" t="str">
        <f>IF(【入力シート】変更届!$I29="","",【入力シート】変更届!$I29)</f>
        <v/>
      </c>
      <c r="AN44" s="266" t="str">
        <f>IF(【入力シート】変更届!$J29="","",【入力シート】変更届!$J29)</f>
        <v/>
      </c>
    </row>
    <row r="45" spans="1:40" ht="15" customHeight="1">
      <c r="A45" s="321"/>
      <c r="B45" s="306" t="str">
        <f>参加申込書!$AI42</f>
        <v>　</v>
      </c>
      <c r="C45" s="307"/>
      <c r="D45" s="307"/>
      <c r="E45" s="307"/>
      <c r="F45" s="307"/>
      <c r="G45" s="308"/>
      <c r="H45" s="309" t="str">
        <f>参加申込書!$AK41</f>
        <v/>
      </c>
      <c r="I45" s="309"/>
      <c r="J45" s="310" t="str">
        <f>参加申込書!$AM41</f>
        <v/>
      </c>
      <c r="K45" s="311"/>
      <c r="L45" s="311"/>
      <c r="M45" s="312"/>
      <c r="N45" s="325"/>
      <c r="O45" s="326"/>
      <c r="P45" s="313" t="str">
        <f>変更届!$AJ45</f>
        <v>　</v>
      </c>
      <c r="Q45" s="307"/>
      <c r="R45" s="307"/>
      <c r="S45" s="307"/>
      <c r="T45" s="307"/>
      <c r="U45" s="308"/>
      <c r="V45" s="309" t="str">
        <f>変更届!$AL44</f>
        <v/>
      </c>
      <c r="W45" s="309"/>
      <c r="X45" s="310" t="str">
        <f>変更届!$AN44</f>
        <v/>
      </c>
      <c r="Y45" s="311"/>
      <c r="Z45" s="311"/>
      <c r="AA45" s="314"/>
      <c r="AC45" s="319"/>
      <c r="AD45" s="41">
        <v>37</v>
      </c>
      <c r="AE45" s="171"/>
      <c r="AF45" s="71" t="str">
        <f>SUBSTITUTE(SUBSTITUTE(【入力シート】変更届!$C29,"　", "")," ", "")</f>
        <v/>
      </c>
      <c r="AG45" s="71" t="str">
        <f>SUBSTITUTE(SUBSTITUTE(【入力シート】変更届!$D29,"　", "")," ", "")</f>
        <v/>
      </c>
      <c r="AH45" s="71" t="str">
        <f>IF(AND($AH44=1,$AH44+$AI44+2&gt;=8),$AF45,IF(AND($AH44=1,$AH44+$AI44+2=7),$AF45&amp;"　",IF(AND($AH44=1,$AH44+$AI44+2&lt;7),$AF45&amp;"　　",IF(AND($AH44=2,$AH44+$AI44&lt;6),LEFT($AF45,1)&amp;"　"&amp;RIGHT($AF45,1),IF(AND($AH44=2,$AH44+$AI44&gt;=6),$AF45,$AF45)))))</f>
        <v/>
      </c>
      <c r="AI45" s="71" t="str">
        <f>IF(AND($AI44=1,$AH44+$AI44+2&gt;=8),$AG45,IF(AND($AI44=1,$AH44+$AI44+2=7),"　"&amp;$AG45,IF(AND($AI44=1,$AH44+$AI44+2&lt;7),"　　"&amp;$AG45,IF(AND($AI44=2,$AH44+$AI44&lt;6),LEFT($AG45,1)&amp;"　"&amp;RIGHT($AG45,1),IF(AND($AI44=2,$AH44+$AI44&gt;=6),$AG45,$AG45)))))</f>
        <v/>
      </c>
      <c r="AJ45" s="71" t="str">
        <f>IF(OR($AH45=0,$AI45=0),"",$AH45&amp;"　"&amp;$AI45)</f>
        <v>　</v>
      </c>
      <c r="AK45" s="170"/>
      <c r="AL45" s="170"/>
      <c r="AM45" s="170"/>
      <c r="AN45" s="266"/>
    </row>
    <row r="46" spans="1:40" ht="15" customHeight="1">
      <c r="A46" s="320">
        <v>15</v>
      </c>
      <c r="B46" s="322" t="str">
        <f>参加申込書!$AI43</f>
        <v>　</v>
      </c>
      <c r="C46" s="323"/>
      <c r="D46" s="323"/>
      <c r="E46" s="323"/>
      <c r="F46" s="323"/>
      <c r="G46" s="323"/>
      <c r="H46" s="315" t="str">
        <f>参加申込書!$AJ43</f>
        <v/>
      </c>
      <c r="I46" s="315"/>
      <c r="J46" s="316" t="str">
        <f>参加申込書!$AL43</f>
        <v/>
      </c>
      <c r="K46" s="317"/>
      <c r="L46" s="317"/>
      <c r="M46" s="324"/>
      <c r="N46" s="325" t="str">
        <f>_xlfn.IFS(【入力シート】変更届!$J30="","",AND(【入力シート】参加申込書!$I42&lt;&gt;"",【入力シート】変更届!$J30&lt;&gt;"",$AC46=0),"変更",AND(【入力シート】参加申込書!$I42="",【入力シート】変更届!$J30&lt;&gt;"",$AC46=0),"追加",AND(【入力シート】参加申込書!$I42&lt;&gt;"",【入力シート】変更届!$J30&lt;&gt;"",$AC46&gt;=1),"不可",AND(【入力シート】参加申込書!$I42="",【入力シート】変更届!$J30&lt;&gt;"",$AC46&gt;=1),"不可")</f>
        <v/>
      </c>
      <c r="O46" s="326"/>
      <c r="P46" s="232" t="str">
        <f>変更届!$AJ46</f>
        <v>　</v>
      </c>
      <c r="Q46" s="323"/>
      <c r="R46" s="323"/>
      <c r="S46" s="323"/>
      <c r="T46" s="323"/>
      <c r="U46" s="323"/>
      <c r="V46" s="315" t="str">
        <f>変更届!$AK46</f>
        <v/>
      </c>
      <c r="W46" s="315"/>
      <c r="X46" s="316" t="str">
        <f>変更届!$AM46</f>
        <v/>
      </c>
      <c r="Y46" s="317"/>
      <c r="Z46" s="317"/>
      <c r="AA46" s="318"/>
      <c r="AC46" s="319">
        <f>COUNTIF(【入力シート】参加申込書!$I$28:$I$45,【入力シート】変更届!$J30)</f>
        <v>0</v>
      </c>
      <c r="AE46" s="171">
        <v>15</v>
      </c>
      <c r="AF46" s="68" t="str">
        <f>SUBSTITUTE(SUBSTITUTE(【入力シート】変更届!$E30,"　", "")," ", "")</f>
        <v/>
      </c>
      <c r="AG46" s="68" t="str">
        <f>SUBSTITUTE(SUBSTITUTE(【入力シート】変更届!$F30,"　", "")," ", "")</f>
        <v/>
      </c>
      <c r="AH46" s="68">
        <f>LEN($AF47)</f>
        <v>0</v>
      </c>
      <c r="AI46" s="68">
        <f>LEN($AG47)</f>
        <v>0</v>
      </c>
      <c r="AJ46" s="73" t="str">
        <f>$AF46&amp;"　"&amp;$AG46</f>
        <v>　</v>
      </c>
      <c r="AK46" s="170" t="str">
        <f>IF(【入力シート】変更届!$G30="","",【入力シート】変更届!$G30)</f>
        <v/>
      </c>
      <c r="AL46" s="170" t="str">
        <f>IF(【入力シート】変更届!$H30="","",【入力シート】変更届!$H30)</f>
        <v/>
      </c>
      <c r="AM46" s="170" t="str">
        <f>IF(【入力シート】変更届!$I30="","",【入力シート】変更届!$I30)</f>
        <v/>
      </c>
      <c r="AN46" s="266" t="str">
        <f>IF(【入力シート】変更届!$J30="","",【入力シート】変更届!$J30)</f>
        <v/>
      </c>
    </row>
    <row r="47" spans="1:40" ht="15" customHeight="1">
      <c r="A47" s="321"/>
      <c r="B47" s="306" t="str">
        <f>参加申込書!$AI44</f>
        <v>　</v>
      </c>
      <c r="C47" s="307"/>
      <c r="D47" s="307"/>
      <c r="E47" s="307"/>
      <c r="F47" s="307"/>
      <c r="G47" s="308"/>
      <c r="H47" s="309" t="str">
        <f>参加申込書!$AK43</f>
        <v/>
      </c>
      <c r="I47" s="309"/>
      <c r="J47" s="310" t="str">
        <f>参加申込書!$AM43</f>
        <v/>
      </c>
      <c r="K47" s="311"/>
      <c r="L47" s="311"/>
      <c r="M47" s="312"/>
      <c r="N47" s="325"/>
      <c r="O47" s="326"/>
      <c r="P47" s="313" t="str">
        <f>変更届!$AJ47</f>
        <v>　</v>
      </c>
      <c r="Q47" s="307"/>
      <c r="R47" s="307"/>
      <c r="S47" s="307"/>
      <c r="T47" s="307"/>
      <c r="U47" s="308"/>
      <c r="V47" s="309" t="str">
        <f>変更届!$AL46</f>
        <v/>
      </c>
      <c r="W47" s="309"/>
      <c r="X47" s="310" t="str">
        <f>変更届!$AN46</f>
        <v/>
      </c>
      <c r="Y47" s="311"/>
      <c r="Z47" s="311"/>
      <c r="AA47" s="314"/>
      <c r="AC47" s="319"/>
      <c r="AD47" s="41">
        <v>38</v>
      </c>
      <c r="AE47" s="171"/>
      <c r="AF47" s="71" t="str">
        <f>SUBSTITUTE(SUBSTITUTE(【入力シート】変更届!$C30,"　", "")," ", "")</f>
        <v/>
      </c>
      <c r="AG47" s="71" t="str">
        <f>SUBSTITUTE(SUBSTITUTE(【入力シート】変更届!$D30,"　", "")," ", "")</f>
        <v/>
      </c>
      <c r="AH47" s="71" t="str">
        <f>IF(AND($AH46=1,$AH46+$AI46+2&gt;=8),$AF47,IF(AND($AH46=1,$AH46+$AI46+2=7),$AF47&amp;"　",IF(AND($AH46=1,$AH46+$AI46+2&lt;7),$AF47&amp;"　　",IF(AND($AH46=2,$AH46+$AI46&lt;6),LEFT($AF47,1)&amp;"　"&amp;RIGHT($AF47,1),IF(AND($AH46=2,$AH46+$AI46&gt;=6),$AF47,$AF47)))))</f>
        <v/>
      </c>
      <c r="AI47" s="71" t="str">
        <f>IF(AND($AI46=1,$AH46+$AI46+2&gt;=8),$AG47,IF(AND($AI46=1,$AH46+$AI46+2=7),"　"&amp;$AG47,IF(AND($AI46=1,$AH46+$AI46+2&lt;7),"　　"&amp;$AG47,IF(AND($AI46=2,$AH46+$AI46&lt;6),LEFT($AG47,1)&amp;"　"&amp;RIGHT($AG47,1),IF(AND($AI46=2,$AH46+$AI46&gt;=6),$AG47,$AG47)))))</f>
        <v/>
      </c>
      <c r="AJ47" s="71" t="str">
        <f>IF(OR($AH47=0,$AI47=0),"",$AH47&amp;"　"&amp;$AI47)</f>
        <v>　</v>
      </c>
      <c r="AK47" s="170"/>
      <c r="AL47" s="170"/>
      <c r="AM47" s="170"/>
      <c r="AN47" s="266"/>
    </row>
    <row r="48" spans="1:40" ht="15" customHeight="1">
      <c r="A48" s="320">
        <v>16</v>
      </c>
      <c r="B48" s="322" t="str">
        <f>参加申込書!$AI45</f>
        <v>　</v>
      </c>
      <c r="C48" s="323"/>
      <c r="D48" s="323"/>
      <c r="E48" s="323"/>
      <c r="F48" s="323"/>
      <c r="G48" s="323"/>
      <c r="H48" s="315" t="str">
        <f>参加申込書!$AJ45</f>
        <v/>
      </c>
      <c r="I48" s="315"/>
      <c r="J48" s="316" t="str">
        <f>参加申込書!$AL45</f>
        <v/>
      </c>
      <c r="K48" s="317"/>
      <c r="L48" s="317"/>
      <c r="M48" s="324"/>
      <c r="N48" s="325" t="str">
        <f>_xlfn.IFS(【入力シート】変更届!$J31="","",AND(【入力シート】参加申込書!$I43&lt;&gt;"",【入力シート】変更届!$J31&lt;&gt;"",$AC48=0),"変更",AND(【入力シート】参加申込書!$I43="",【入力シート】変更届!$J31&lt;&gt;"",$AC48=0),"追加",AND(【入力シート】参加申込書!$I43&lt;&gt;"",【入力シート】変更届!$J31&lt;&gt;"",$AC48&gt;=1),"不可",AND(【入力シート】参加申込書!$I43="",【入力シート】変更届!$J31&lt;&gt;"",$AC48&gt;=1),"不可")</f>
        <v/>
      </c>
      <c r="O48" s="326"/>
      <c r="P48" s="232" t="str">
        <f>変更届!$AJ48</f>
        <v>　</v>
      </c>
      <c r="Q48" s="323"/>
      <c r="R48" s="323"/>
      <c r="S48" s="323"/>
      <c r="T48" s="323"/>
      <c r="U48" s="323"/>
      <c r="V48" s="315" t="str">
        <f>変更届!$AK48</f>
        <v/>
      </c>
      <c r="W48" s="315"/>
      <c r="X48" s="316" t="str">
        <f>変更届!$AM48</f>
        <v/>
      </c>
      <c r="Y48" s="317"/>
      <c r="Z48" s="317"/>
      <c r="AA48" s="318"/>
      <c r="AC48" s="319">
        <f>COUNTIF(【入力シート】参加申込書!$I$28:$I$45,【入力シート】変更届!$J31)</f>
        <v>0</v>
      </c>
      <c r="AE48" s="171">
        <v>16</v>
      </c>
      <c r="AF48" s="68" t="str">
        <f>SUBSTITUTE(SUBSTITUTE(【入力シート】変更届!$E31,"　", "")," ", "")</f>
        <v/>
      </c>
      <c r="AG48" s="68" t="str">
        <f>SUBSTITUTE(SUBSTITUTE(【入力シート】変更届!$F31,"　", "")," ", "")</f>
        <v/>
      </c>
      <c r="AH48" s="68">
        <f>LEN($AF49)</f>
        <v>0</v>
      </c>
      <c r="AI48" s="68">
        <f>LEN($AG49)</f>
        <v>0</v>
      </c>
      <c r="AJ48" s="73" t="str">
        <f>$AF48&amp;"　"&amp;$AG48</f>
        <v>　</v>
      </c>
      <c r="AK48" s="170" t="str">
        <f>IF(【入力シート】変更届!$G31="","",【入力シート】変更届!$G31)</f>
        <v/>
      </c>
      <c r="AL48" s="170" t="str">
        <f>IF(【入力シート】変更届!$H31="","",【入力シート】変更届!$H31)</f>
        <v/>
      </c>
      <c r="AM48" s="170" t="str">
        <f>IF(【入力シート】変更届!$I31="","",【入力シート】変更届!$I31)</f>
        <v/>
      </c>
      <c r="AN48" s="266" t="str">
        <f>IF(【入力シート】変更届!$J31="","",【入力シート】変更届!$J31)</f>
        <v/>
      </c>
    </row>
    <row r="49" spans="1:40" ht="15" customHeight="1">
      <c r="A49" s="321"/>
      <c r="B49" s="306" t="str">
        <f>参加申込書!$AI46</f>
        <v>　</v>
      </c>
      <c r="C49" s="307"/>
      <c r="D49" s="307"/>
      <c r="E49" s="307"/>
      <c r="F49" s="307"/>
      <c r="G49" s="308"/>
      <c r="H49" s="309" t="str">
        <f>参加申込書!$AK45</f>
        <v/>
      </c>
      <c r="I49" s="309"/>
      <c r="J49" s="310" t="str">
        <f>参加申込書!$AM45</f>
        <v/>
      </c>
      <c r="K49" s="311"/>
      <c r="L49" s="311"/>
      <c r="M49" s="312"/>
      <c r="N49" s="325"/>
      <c r="O49" s="326"/>
      <c r="P49" s="313" t="str">
        <f>変更届!$AJ49</f>
        <v>　</v>
      </c>
      <c r="Q49" s="307"/>
      <c r="R49" s="307"/>
      <c r="S49" s="307"/>
      <c r="T49" s="307"/>
      <c r="U49" s="308"/>
      <c r="V49" s="309" t="str">
        <f>変更届!$AL48</f>
        <v/>
      </c>
      <c r="W49" s="309"/>
      <c r="X49" s="310" t="str">
        <f>変更届!$AN48</f>
        <v/>
      </c>
      <c r="Y49" s="311"/>
      <c r="Z49" s="311"/>
      <c r="AA49" s="314"/>
      <c r="AC49" s="319"/>
      <c r="AD49" s="41">
        <v>39</v>
      </c>
      <c r="AE49" s="171"/>
      <c r="AF49" s="71" t="str">
        <f>SUBSTITUTE(SUBSTITUTE(【入力シート】変更届!$C31,"　", "")," ", "")</f>
        <v/>
      </c>
      <c r="AG49" s="71" t="str">
        <f>SUBSTITUTE(SUBSTITUTE(【入力シート】変更届!$D31,"　", "")," ", "")</f>
        <v/>
      </c>
      <c r="AH49" s="71" t="str">
        <f>IF(AND($AH48=1,$AH48+$AI48+2&gt;=8),$AF49,IF(AND($AH48=1,$AH48+$AI48+2=7),$AF49&amp;"　",IF(AND($AH48=1,$AH48+$AI48+2&lt;7),$AF49&amp;"　　",IF(AND($AH48=2,$AH48+$AI48&lt;6),LEFT($AF49,1)&amp;"　"&amp;RIGHT($AF49,1),IF(AND($AH48=2,$AH48+$AI48&gt;=6),$AF49,$AF49)))))</f>
        <v/>
      </c>
      <c r="AI49" s="71" t="str">
        <f>IF(AND($AI48=1,$AH48+$AI48+2&gt;=8),$AG49,IF(AND($AI48=1,$AH48+$AI48+2=7),"　"&amp;$AG49,IF(AND($AI48=1,$AH48+$AI48+2&lt;7),"　　"&amp;$AG49,IF(AND($AI48=2,$AH48+$AI48&lt;6),LEFT($AG49,1)&amp;"　"&amp;RIGHT($AG49,1),IF(AND($AI48=2,$AH48+$AI48&gt;=6),$AG49,$AG49)))))</f>
        <v/>
      </c>
      <c r="AJ49" s="71" t="str">
        <f>IF(OR($AH49=0,$AI49=0),"",$AH49&amp;"　"&amp;$AI49)</f>
        <v>　</v>
      </c>
      <c r="AK49" s="170"/>
      <c r="AL49" s="170"/>
      <c r="AM49" s="170"/>
      <c r="AN49" s="266"/>
    </row>
    <row r="50" spans="1:40" ht="15" customHeight="1">
      <c r="A50" s="320">
        <v>17</v>
      </c>
      <c r="B50" s="322" t="str">
        <f>参加申込書!$AI47</f>
        <v>　</v>
      </c>
      <c r="C50" s="323"/>
      <c r="D50" s="323"/>
      <c r="E50" s="323"/>
      <c r="F50" s="323"/>
      <c r="G50" s="323"/>
      <c r="H50" s="315" t="str">
        <f>参加申込書!$AJ47</f>
        <v/>
      </c>
      <c r="I50" s="315"/>
      <c r="J50" s="316" t="str">
        <f>参加申込書!$AL47</f>
        <v/>
      </c>
      <c r="K50" s="317"/>
      <c r="L50" s="317"/>
      <c r="M50" s="324"/>
      <c r="N50" s="325" t="str">
        <f>_xlfn.IFS(【入力シート】変更届!$J32="","",AND(【入力シート】参加申込書!$I44&lt;&gt;"",【入力シート】変更届!$J32&lt;&gt;"",$AC50=0),"変更",AND(【入力シート】参加申込書!$I44="",【入力シート】変更届!$J32&lt;&gt;"",$AC50=0),"追加",AND(【入力シート】参加申込書!$I44&lt;&gt;"",【入力シート】変更届!$J32&lt;&gt;"",$AC50&gt;=1),"不可",AND(【入力シート】参加申込書!$I44="",【入力シート】変更届!$J32&lt;&gt;"",$AC50&gt;=1),"不可")</f>
        <v/>
      </c>
      <c r="O50" s="326"/>
      <c r="P50" s="232" t="str">
        <f>変更届!$AJ50</f>
        <v>　</v>
      </c>
      <c r="Q50" s="323"/>
      <c r="R50" s="323"/>
      <c r="S50" s="323"/>
      <c r="T50" s="323"/>
      <c r="U50" s="323"/>
      <c r="V50" s="315" t="str">
        <f>変更届!$AK50</f>
        <v/>
      </c>
      <c r="W50" s="315"/>
      <c r="X50" s="316" t="str">
        <f>変更届!$AM50</f>
        <v/>
      </c>
      <c r="Y50" s="317"/>
      <c r="Z50" s="317"/>
      <c r="AA50" s="318"/>
      <c r="AC50" s="319">
        <f>COUNTIF(【入力シート】参加申込書!$I$28:$I$45,【入力シート】変更届!$J32)</f>
        <v>0</v>
      </c>
      <c r="AE50" s="171">
        <v>17</v>
      </c>
      <c r="AF50" s="68" t="str">
        <f>SUBSTITUTE(SUBSTITUTE(【入力シート】変更届!$E32,"　", "")," ", "")</f>
        <v/>
      </c>
      <c r="AG50" s="68" t="str">
        <f>SUBSTITUTE(SUBSTITUTE(【入力シート】変更届!$F32,"　", "")," ", "")</f>
        <v/>
      </c>
      <c r="AH50" s="68">
        <f>LEN($AF51)</f>
        <v>0</v>
      </c>
      <c r="AI50" s="68">
        <f>LEN($AG51)</f>
        <v>0</v>
      </c>
      <c r="AJ50" s="73" t="str">
        <f>$AF50&amp;"　"&amp;$AG50</f>
        <v>　</v>
      </c>
      <c r="AK50" s="170" t="str">
        <f>IF(【入力シート】変更届!$G32="","",【入力シート】変更届!$G32)</f>
        <v/>
      </c>
      <c r="AL50" s="170" t="str">
        <f>IF(【入力シート】変更届!$H32="","",【入力シート】変更届!$H32)</f>
        <v/>
      </c>
      <c r="AM50" s="170" t="str">
        <f>IF(【入力シート】変更届!$I32="","",【入力シート】変更届!$I32)</f>
        <v/>
      </c>
      <c r="AN50" s="266" t="str">
        <f>IF(【入力シート】変更届!$J32="","",【入力シート】変更届!$J32)</f>
        <v/>
      </c>
    </row>
    <row r="51" spans="1:40" ht="15" customHeight="1">
      <c r="A51" s="321"/>
      <c r="B51" s="306" t="str">
        <f>参加申込書!$AI48</f>
        <v>　</v>
      </c>
      <c r="C51" s="307"/>
      <c r="D51" s="307"/>
      <c r="E51" s="307"/>
      <c r="F51" s="307"/>
      <c r="G51" s="308"/>
      <c r="H51" s="309" t="str">
        <f>参加申込書!$AK47</f>
        <v/>
      </c>
      <c r="I51" s="309"/>
      <c r="J51" s="310" t="str">
        <f>参加申込書!$AM47</f>
        <v/>
      </c>
      <c r="K51" s="311"/>
      <c r="L51" s="311"/>
      <c r="M51" s="312"/>
      <c r="N51" s="325"/>
      <c r="O51" s="326"/>
      <c r="P51" s="313" t="str">
        <f>変更届!$AJ51</f>
        <v>　</v>
      </c>
      <c r="Q51" s="307"/>
      <c r="R51" s="307"/>
      <c r="S51" s="307"/>
      <c r="T51" s="307"/>
      <c r="U51" s="308"/>
      <c r="V51" s="309" t="str">
        <f>変更届!$AL50</f>
        <v/>
      </c>
      <c r="W51" s="309"/>
      <c r="X51" s="310" t="str">
        <f>変更届!$AN50</f>
        <v/>
      </c>
      <c r="Y51" s="311"/>
      <c r="Z51" s="311"/>
      <c r="AA51" s="314"/>
      <c r="AC51" s="319"/>
      <c r="AD51" s="41">
        <v>40</v>
      </c>
      <c r="AE51" s="171"/>
      <c r="AF51" s="71" t="str">
        <f>SUBSTITUTE(SUBSTITUTE(【入力シート】変更届!$C32,"　", "")," ", "")</f>
        <v/>
      </c>
      <c r="AG51" s="71" t="str">
        <f>SUBSTITUTE(SUBSTITUTE(【入力シート】変更届!$D32,"　", "")," ", "")</f>
        <v/>
      </c>
      <c r="AH51" s="71" t="str">
        <f>IF(AND($AH50=1,$AH50+$AI50+2&gt;=8),$AF51,IF(AND($AH50=1,$AH50+$AI50+2=7),$AF51&amp;"　",IF(AND($AH50=1,$AH50+$AI50+2&lt;7),$AF51&amp;"　　",IF(AND($AH50=2,$AH50+$AI50&lt;6),LEFT($AF51,1)&amp;"　"&amp;RIGHT($AF51,1),IF(AND($AH50=2,$AH50+$AI50&gt;=6),$AF51,$AF51)))))</f>
        <v/>
      </c>
      <c r="AI51" s="71" t="str">
        <f>IF(AND($AI50=1,$AH50+$AI50+2&gt;=8),$AG51,IF(AND($AI50=1,$AH50+$AI50+2=7),"　"&amp;$AG51,IF(AND($AI50=1,$AH50+$AI50+2&lt;7),"　　"&amp;$AG51,IF(AND($AI50=2,$AH50+$AI50&lt;6),LEFT($AG51,1)&amp;"　"&amp;RIGHT($AG51,1),IF(AND($AI50=2,$AH50+$AI50&gt;=6),$AG51,$AG51)))))</f>
        <v/>
      </c>
      <c r="AJ51" s="71" t="str">
        <f>IF(OR($AH51=0,$AI51=0),"",$AH51&amp;"　"&amp;$AI51)</f>
        <v>　</v>
      </c>
      <c r="AK51" s="170"/>
      <c r="AL51" s="170"/>
      <c r="AM51" s="170"/>
      <c r="AN51" s="266"/>
    </row>
    <row r="52" spans="1:40" ht="15" customHeight="1">
      <c r="A52" s="320">
        <v>18</v>
      </c>
      <c r="B52" s="322" t="str">
        <f>参加申込書!$AI49</f>
        <v>　</v>
      </c>
      <c r="C52" s="323"/>
      <c r="D52" s="323"/>
      <c r="E52" s="323"/>
      <c r="F52" s="323"/>
      <c r="G52" s="323"/>
      <c r="H52" s="315" t="str">
        <f>参加申込書!$AJ49</f>
        <v/>
      </c>
      <c r="I52" s="315"/>
      <c r="J52" s="316" t="str">
        <f>参加申込書!$AL49</f>
        <v/>
      </c>
      <c r="K52" s="317"/>
      <c r="L52" s="317"/>
      <c r="M52" s="324"/>
      <c r="N52" s="325" t="str">
        <f>_xlfn.IFS(【入力シート】変更届!$J33="","",AND(【入力シート】参加申込書!$I45&lt;&gt;"",【入力シート】変更届!$J33&lt;&gt;"",$AC52=0),"変更",AND(【入力シート】参加申込書!$I45="",【入力シート】変更届!$J33&lt;&gt;"",$AC52=0),"追加",AND(【入力シート】参加申込書!$I45&lt;&gt;"",【入力シート】変更届!$J33&lt;&gt;"",$AC52&gt;=1),"不可",AND(【入力シート】参加申込書!$I45="",【入力シート】変更届!$J33&lt;&gt;"",$AC52&gt;=1),"不可")</f>
        <v/>
      </c>
      <c r="O52" s="326"/>
      <c r="P52" s="232" t="str">
        <f>変更届!$AJ52</f>
        <v>　</v>
      </c>
      <c r="Q52" s="323"/>
      <c r="R52" s="323"/>
      <c r="S52" s="323"/>
      <c r="T52" s="323"/>
      <c r="U52" s="323"/>
      <c r="V52" s="315" t="str">
        <f>変更届!$AK52</f>
        <v/>
      </c>
      <c r="W52" s="315"/>
      <c r="X52" s="316" t="str">
        <f>変更届!$AM52</f>
        <v/>
      </c>
      <c r="Y52" s="317"/>
      <c r="Z52" s="317"/>
      <c r="AA52" s="318"/>
      <c r="AC52" s="319">
        <f>COUNTIF(【入力シート】参加申込書!$I$28:$I$45,【入力シート】変更届!$J33)</f>
        <v>0</v>
      </c>
      <c r="AE52" s="171">
        <v>18</v>
      </c>
      <c r="AF52" s="68" t="str">
        <f>SUBSTITUTE(SUBSTITUTE(【入力シート】変更届!$E33,"　", "")," ", "")</f>
        <v/>
      </c>
      <c r="AG52" s="68" t="str">
        <f>SUBSTITUTE(SUBSTITUTE(【入力シート】変更届!$F33,"　", "")," ", "")</f>
        <v/>
      </c>
      <c r="AH52" s="68">
        <f>LEN($AF53)</f>
        <v>0</v>
      </c>
      <c r="AI52" s="68">
        <f>LEN($AG53)</f>
        <v>0</v>
      </c>
      <c r="AJ52" s="73" t="str">
        <f>$AF52&amp;"　"&amp;$AG52</f>
        <v>　</v>
      </c>
      <c r="AK52" s="170" t="str">
        <f>IF(【入力シート】変更届!$G33="","",【入力シート】変更届!$G33)</f>
        <v/>
      </c>
      <c r="AL52" s="170" t="str">
        <f>IF(【入力シート】変更届!$H33="","",【入力シート】変更届!$H33)</f>
        <v/>
      </c>
      <c r="AM52" s="170" t="str">
        <f>IF(【入力シート】変更届!$I33="","",【入力シート】変更届!$I33)</f>
        <v/>
      </c>
      <c r="AN52" s="266" t="str">
        <f>IF(【入力シート】変更届!$J33="","",【入力シート】変更届!$J33)</f>
        <v/>
      </c>
    </row>
    <row r="53" spans="1:40" ht="15" customHeight="1">
      <c r="A53" s="321"/>
      <c r="B53" s="306" t="str">
        <f>参加申込書!$AI50</f>
        <v>　</v>
      </c>
      <c r="C53" s="307"/>
      <c r="D53" s="307"/>
      <c r="E53" s="307"/>
      <c r="F53" s="307"/>
      <c r="G53" s="308"/>
      <c r="H53" s="309" t="str">
        <f>参加申込書!$AK49</f>
        <v/>
      </c>
      <c r="I53" s="309"/>
      <c r="J53" s="310" t="str">
        <f>参加申込書!$AM49</f>
        <v/>
      </c>
      <c r="K53" s="311"/>
      <c r="L53" s="311"/>
      <c r="M53" s="312"/>
      <c r="N53" s="325"/>
      <c r="O53" s="326"/>
      <c r="P53" s="313" t="str">
        <f>変更届!$AJ53</f>
        <v>　</v>
      </c>
      <c r="Q53" s="307"/>
      <c r="R53" s="307"/>
      <c r="S53" s="307"/>
      <c r="T53" s="307"/>
      <c r="U53" s="308"/>
      <c r="V53" s="309" t="str">
        <f>変更届!$AL52</f>
        <v/>
      </c>
      <c r="W53" s="309"/>
      <c r="X53" s="310" t="str">
        <f>変更届!$AN52</f>
        <v/>
      </c>
      <c r="Y53" s="311"/>
      <c r="Z53" s="311"/>
      <c r="AA53" s="314"/>
      <c r="AC53" s="319"/>
      <c r="AD53" s="41">
        <v>41</v>
      </c>
      <c r="AE53" s="276"/>
      <c r="AF53" s="72" t="str">
        <f>SUBSTITUTE(SUBSTITUTE(【入力シート】変更届!$C33,"　", "")," ", "")</f>
        <v/>
      </c>
      <c r="AG53" s="72" t="str">
        <f>SUBSTITUTE(SUBSTITUTE(【入力シート】変更届!$D33,"　", "")," ", "")</f>
        <v/>
      </c>
      <c r="AH53" s="72" t="str">
        <f>IF(AND($AH52=1,$AH52+$AI52+2&gt;=8),$AF53,IF(AND($AH52=1,$AH52+$AI52+2=7),$AF53&amp;"　",IF(AND($AH52=1,$AH52+$AI52+2&lt;7),$AF53&amp;"　　",IF(AND($AH52=2,$AH52+$AI52&lt;6),LEFT($AF53,1)&amp;"　"&amp;RIGHT($AF53,1),IF(AND($AH52=2,$AH52+$AI52&gt;=6),$AF53,$AF53)))))</f>
        <v/>
      </c>
      <c r="AI53" s="72" t="str">
        <f>IF(AND($AI52=1,$AH52+$AI52+2&gt;=8),$AG53,IF(AND($AI52=1,$AH52+$AI52+2=7),"　"&amp;$AG53,IF(AND($AI52=1,$AH52+$AI52+2&lt;7),"　　"&amp;$AG53,IF(AND($AI52=2,$AH52+$AI52&lt;6),LEFT($AG53,1)&amp;"　"&amp;RIGHT($AG53,1),IF(AND($AI52=2,$AH52+$AI52&gt;=6),$AG53,$AG53)))))</f>
        <v/>
      </c>
      <c r="AJ53" s="72" t="str">
        <f>IF(OR($AH53=0,$AI53=0),"",$AH53&amp;"　"&amp;$AI53)</f>
        <v>　</v>
      </c>
      <c r="AK53" s="268"/>
      <c r="AL53" s="268"/>
      <c r="AM53" s="268"/>
      <c r="AN53" s="267"/>
    </row>
    <row r="54" spans="1:40" ht="7.5" customHeight="1"/>
    <row r="55" spans="1:40" ht="13.5" hidden="1" customHeight="1">
      <c r="O55" s="299" t="s">
        <v>254</v>
      </c>
      <c r="P55" s="299"/>
      <c r="Q55" s="299"/>
      <c r="R55" s="299"/>
      <c r="S55" s="299" t="s">
        <v>255</v>
      </c>
      <c r="T55" s="299"/>
      <c r="U55" s="299"/>
      <c r="V55" s="300"/>
      <c r="W55" s="301" t="s">
        <v>256</v>
      </c>
      <c r="X55" s="299"/>
      <c r="Y55" s="299"/>
      <c r="Z55" s="299"/>
      <c r="AA55" s="299"/>
    </row>
    <row r="56" spans="1:40" ht="15.75" hidden="1" customHeight="1">
      <c r="L56" s="299" t="s">
        <v>257</v>
      </c>
      <c r="M56" s="299"/>
      <c r="N56" s="299"/>
      <c r="O56" s="302">
        <f>【入力シート】参加申込書!$G$24</f>
        <v>0</v>
      </c>
      <c r="P56" s="302"/>
      <c r="Q56" s="302"/>
      <c r="R56" s="302"/>
      <c r="S56" s="302">
        <f>【入力シート】参加申込書!$G$25</f>
        <v>0</v>
      </c>
      <c r="T56" s="302"/>
      <c r="U56" s="302"/>
      <c r="V56" s="303"/>
      <c r="W56" s="304">
        <f>【入力シート】参加申込書!$G$25*600</f>
        <v>0</v>
      </c>
      <c r="X56" s="305"/>
      <c r="Y56" s="305"/>
      <c r="Z56" s="305"/>
      <c r="AA56" s="305"/>
    </row>
    <row r="57" spans="1:40" ht="15.75" hidden="1" customHeight="1" thickBot="1">
      <c r="L57" s="289" t="s">
        <v>233</v>
      </c>
      <c r="M57" s="289"/>
      <c r="N57" s="289"/>
      <c r="O57" s="290">
        <f>COUNTIF($N$18:$O$53,"追加")</f>
        <v>0</v>
      </c>
      <c r="P57" s="290"/>
      <c r="Q57" s="290"/>
      <c r="R57" s="290"/>
      <c r="S57" s="290">
        <f>_xlfn.IFS($S$56=14,0,SUM($S$56,$O$57)&lt;=14,$O$57,SUM($S$56,$O$57)&gt;14,14-$S$56)</f>
        <v>0</v>
      </c>
      <c r="T57" s="290"/>
      <c r="U57" s="290"/>
      <c r="V57" s="291"/>
      <c r="W57" s="292">
        <f>$S$57*600</f>
        <v>0</v>
      </c>
      <c r="X57" s="293"/>
      <c r="Y57" s="293"/>
      <c r="Z57" s="293"/>
      <c r="AA57" s="293"/>
    </row>
    <row r="58" spans="1:40" ht="15.75" hidden="1" customHeight="1" thickTop="1">
      <c r="L58" s="294" t="s">
        <v>258</v>
      </c>
      <c r="M58" s="294"/>
      <c r="N58" s="294"/>
      <c r="O58" s="295">
        <f>SUM($O$56:$R$57)</f>
        <v>0</v>
      </c>
      <c r="P58" s="295"/>
      <c r="Q58" s="295"/>
      <c r="R58" s="295"/>
      <c r="S58" s="295">
        <f>SUM($S$56:$V$57)</f>
        <v>0</v>
      </c>
      <c r="T58" s="295"/>
      <c r="U58" s="295"/>
      <c r="V58" s="296"/>
      <c r="W58" s="297">
        <f>SUM($W$56:$AA$57)</f>
        <v>0</v>
      </c>
      <c r="X58" s="298"/>
      <c r="Y58" s="298"/>
      <c r="Z58" s="298"/>
      <c r="AA58" s="298"/>
    </row>
    <row r="59" spans="1:40" ht="7.5" hidden="1" customHeight="1"/>
    <row r="65" s="41" customFormat="1" hidden="1"/>
    <row r="66" s="41" customFormat="1" hidden="1"/>
    <row r="67" s="41" customFormat="1" hidden="1"/>
    <row r="68" s="41" customFormat="1" hidden="1"/>
  </sheetData>
  <sheetProtection algorithmName="SHA-512" hashValue="cNqvA8hqZvK8gub6qvjsnxG20rmTr6mK8mQKvMpbsNuG5A0PBoPI/N+lIIbFsu9ObDK+YhaXIzZhSaS267POIg==" saltValue="+C4riCqeQRv+XKPjTHbWJA==" spinCount="100000" sheet="1" objects="1" scenarios="1" selectLockedCells="1" selectUnlockedCells="1"/>
  <mergeCells count="421">
    <mergeCell ref="A7:C7"/>
    <mergeCell ref="D7:H7"/>
    <mergeCell ref="I7:K7"/>
    <mergeCell ref="L7:P7"/>
    <mergeCell ref="E9:K9"/>
    <mergeCell ref="L9:T9"/>
    <mergeCell ref="A1:AA1"/>
    <mergeCell ref="A2:AA2"/>
    <mergeCell ref="A3:AA3"/>
    <mergeCell ref="A5:C5"/>
    <mergeCell ref="D5:P5"/>
    <mergeCell ref="Q5:S5"/>
    <mergeCell ref="T5:Z5"/>
    <mergeCell ref="A12:D12"/>
    <mergeCell ref="E12:K12"/>
    <mergeCell ref="L12:M12"/>
    <mergeCell ref="N12:T12"/>
    <mergeCell ref="A13:D13"/>
    <mergeCell ref="E13:K13"/>
    <mergeCell ref="L13:M13"/>
    <mergeCell ref="N13:T13"/>
    <mergeCell ref="AD9:AE9"/>
    <mergeCell ref="A10:D10"/>
    <mergeCell ref="E10:K10"/>
    <mergeCell ref="L10:M10"/>
    <mergeCell ref="N10:T10"/>
    <mergeCell ref="A11:D11"/>
    <mergeCell ref="E11:K11"/>
    <mergeCell ref="L11:M11"/>
    <mergeCell ref="N11:T11"/>
    <mergeCell ref="N18:O19"/>
    <mergeCell ref="P18:U18"/>
    <mergeCell ref="B17:G17"/>
    <mergeCell ref="H17:I17"/>
    <mergeCell ref="J17:M17"/>
    <mergeCell ref="P17:U17"/>
    <mergeCell ref="V17:W17"/>
    <mergeCell ref="X17:AA17"/>
    <mergeCell ref="A15:A17"/>
    <mergeCell ref="B15:M15"/>
    <mergeCell ref="N15:AA15"/>
    <mergeCell ref="B16:G16"/>
    <mergeCell ref="H16:I16"/>
    <mergeCell ref="J16:M16"/>
    <mergeCell ref="N16:O17"/>
    <mergeCell ref="P16:U16"/>
    <mergeCell ref="V16:W16"/>
    <mergeCell ref="X16:AA16"/>
    <mergeCell ref="A20:A21"/>
    <mergeCell ref="B20:G20"/>
    <mergeCell ref="H20:I20"/>
    <mergeCell ref="J20:M20"/>
    <mergeCell ref="N20:O21"/>
    <mergeCell ref="P20:U20"/>
    <mergeCell ref="AM18:AM19"/>
    <mergeCell ref="AN18:AN19"/>
    <mergeCell ref="B19:G19"/>
    <mergeCell ref="H19:I19"/>
    <mergeCell ref="J19:M19"/>
    <mergeCell ref="P19:U19"/>
    <mergeCell ref="V19:W19"/>
    <mergeCell ref="X19:AA19"/>
    <mergeCell ref="V18:W18"/>
    <mergeCell ref="X18:AA18"/>
    <mergeCell ref="AC18:AC19"/>
    <mergeCell ref="AE18:AE19"/>
    <mergeCell ref="AK18:AK19"/>
    <mergeCell ref="AL18:AL19"/>
    <mergeCell ref="A18:A19"/>
    <mergeCell ref="B18:G18"/>
    <mergeCell ref="H18:I18"/>
    <mergeCell ref="J18:M18"/>
    <mergeCell ref="N22:O23"/>
    <mergeCell ref="P22:U22"/>
    <mergeCell ref="AM20:AM21"/>
    <mergeCell ref="AN20:AN21"/>
    <mergeCell ref="B21:G21"/>
    <mergeCell ref="H21:I21"/>
    <mergeCell ref="J21:M21"/>
    <mergeCell ref="P21:U21"/>
    <mergeCell ref="V21:W21"/>
    <mergeCell ref="X21:AA21"/>
    <mergeCell ref="V20:W20"/>
    <mergeCell ref="X20:AA20"/>
    <mergeCell ref="AC20:AC21"/>
    <mergeCell ref="AE20:AE21"/>
    <mergeCell ref="AK20:AK21"/>
    <mergeCell ref="AL20:AL21"/>
    <mergeCell ref="A24:A25"/>
    <mergeCell ref="B24:G24"/>
    <mergeCell ref="H24:I24"/>
    <mergeCell ref="J24:M24"/>
    <mergeCell ref="N24:O25"/>
    <mergeCell ref="P24:U24"/>
    <mergeCell ref="AM22:AM23"/>
    <mergeCell ref="AN22:AN23"/>
    <mergeCell ref="B23:G23"/>
    <mergeCell ref="H23:I23"/>
    <mergeCell ref="J23:M23"/>
    <mergeCell ref="P23:U23"/>
    <mergeCell ref="V23:W23"/>
    <mergeCell ref="X23:AA23"/>
    <mergeCell ref="V22:W22"/>
    <mergeCell ref="X22:AA22"/>
    <mergeCell ref="AC22:AC23"/>
    <mergeCell ref="AE22:AE23"/>
    <mergeCell ref="AK22:AK23"/>
    <mergeCell ref="AL22:AL23"/>
    <mergeCell ref="A22:A23"/>
    <mergeCell ref="B22:G22"/>
    <mergeCell ref="H22:I22"/>
    <mergeCell ref="J22:M22"/>
    <mergeCell ref="N26:O27"/>
    <mergeCell ref="P26:U26"/>
    <mergeCell ref="AM24:AM25"/>
    <mergeCell ref="AN24:AN25"/>
    <mergeCell ref="B25:G25"/>
    <mergeCell ref="H25:I25"/>
    <mergeCell ref="J25:M25"/>
    <mergeCell ref="P25:U25"/>
    <mergeCell ref="V25:W25"/>
    <mergeCell ref="X25:AA25"/>
    <mergeCell ref="V24:W24"/>
    <mergeCell ref="X24:AA24"/>
    <mergeCell ref="AC24:AC25"/>
    <mergeCell ref="AE24:AE25"/>
    <mergeCell ref="AK24:AK25"/>
    <mergeCell ref="AL24:AL25"/>
    <mergeCell ref="A28:A29"/>
    <mergeCell ref="B28:G28"/>
    <mergeCell ref="H28:I28"/>
    <mergeCell ref="J28:M28"/>
    <mergeCell ref="N28:O29"/>
    <mergeCell ref="P28:U28"/>
    <mergeCell ref="AM26:AM27"/>
    <mergeCell ref="AN26:AN27"/>
    <mergeCell ref="B27:G27"/>
    <mergeCell ref="H27:I27"/>
    <mergeCell ref="J27:M27"/>
    <mergeCell ref="P27:U27"/>
    <mergeCell ref="V27:W27"/>
    <mergeCell ref="X27:AA27"/>
    <mergeCell ref="V26:W26"/>
    <mergeCell ref="X26:AA26"/>
    <mergeCell ref="AC26:AC27"/>
    <mergeCell ref="AE26:AE27"/>
    <mergeCell ref="AK26:AK27"/>
    <mergeCell ref="AL26:AL27"/>
    <mergeCell ref="A26:A27"/>
    <mergeCell ref="B26:G26"/>
    <mergeCell ref="H26:I26"/>
    <mergeCell ref="J26:M26"/>
    <mergeCell ref="N30:O31"/>
    <mergeCell ref="P30:U30"/>
    <mergeCell ref="AM28:AM29"/>
    <mergeCell ref="AN28:AN29"/>
    <mergeCell ref="B29:G29"/>
    <mergeCell ref="H29:I29"/>
    <mergeCell ref="J29:M29"/>
    <mergeCell ref="P29:U29"/>
    <mergeCell ref="V29:W29"/>
    <mergeCell ref="X29:AA29"/>
    <mergeCell ref="V28:W28"/>
    <mergeCell ref="X28:AA28"/>
    <mergeCell ref="AC28:AC29"/>
    <mergeCell ref="AE28:AE29"/>
    <mergeCell ref="AK28:AK29"/>
    <mergeCell ref="AL28:AL29"/>
    <mergeCell ref="A32:A33"/>
    <mergeCell ref="B32:G32"/>
    <mergeCell ref="H32:I32"/>
    <mergeCell ref="J32:M32"/>
    <mergeCell ref="N32:O33"/>
    <mergeCell ref="P32:U32"/>
    <mergeCell ref="AM30:AM31"/>
    <mergeCell ref="AN30:AN31"/>
    <mergeCell ref="B31:G31"/>
    <mergeCell ref="H31:I31"/>
    <mergeCell ref="J31:M31"/>
    <mergeCell ref="P31:U31"/>
    <mergeCell ref="V31:W31"/>
    <mergeCell ref="X31:AA31"/>
    <mergeCell ref="V30:W30"/>
    <mergeCell ref="X30:AA30"/>
    <mergeCell ref="AC30:AC31"/>
    <mergeCell ref="AE30:AE31"/>
    <mergeCell ref="AK30:AK31"/>
    <mergeCell ref="AL30:AL31"/>
    <mergeCell ref="A30:A31"/>
    <mergeCell ref="B30:G30"/>
    <mergeCell ref="H30:I30"/>
    <mergeCell ref="J30:M30"/>
    <mergeCell ref="N34:O35"/>
    <mergeCell ref="P34:U34"/>
    <mergeCell ref="AM32:AM33"/>
    <mergeCell ref="AN32:AN33"/>
    <mergeCell ref="B33:G33"/>
    <mergeCell ref="H33:I33"/>
    <mergeCell ref="J33:M33"/>
    <mergeCell ref="P33:U33"/>
    <mergeCell ref="V33:W33"/>
    <mergeCell ref="X33:AA33"/>
    <mergeCell ref="V32:W32"/>
    <mergeCell ref="X32:AA32"/>
    <mergeCell ref="AC32:AC33"/>
    <mergeCell ref="AE32:AE33"/>
    <mergeCell ref="AK32:AK33"/>
    <mergeCell ref="AL32:AL33"/>
    <mergeCell ref="A36:A37"/>
    <mergeCell ref="B36:G36"/>
    <mergeCell ref="H36:I36"/>
    <mergeCell ref="J36:M36"/>
    <mergeCell ref="N36:O37"/>
    <mergeCell ref="P36:U36"/>
    <mergeCell ref="AM34:AM35"/>
    <mergeCell ref="AN34:AN35"/>
    <mergeCell ref="B35:G35"/>
    <mergeCell ref="H35:I35"/>
    <mergeCell ref="J35:M35"/>
    <mergeCell ref="P35:U35"/>
    <mergeCell ref="V35:W35"/>
    <mergeCell ref="X35:AA35"/>
    <mergeCell ref="V34:W34"/>
    <mergeCell ref="X34:AA34"/>
    <mergeCell ref="AC34:AC35"/>
    <mergeCell ref="AE34:AE35"/>
    <mergeCell ref="AK34:AK35"/>
    <mergeCell ref="AL34:AL35"/>
    <mergeCell ref="A34:A35"/>
    <mergeCell ref="B34:G34"/>
    <mergeCell ref="H34:I34"/>
    <mergeCell ref="J34:M34"/>
    <mergeCell ref="N38:O39"/>
    <mergeCell ref="P38:U38"/>
    <mergeCell ref="AM36:AM37"/>
    <mergeCell ref="AN36:AN37"/>
    <mergeCell ref="B37:G37"/>
    <mergeCell ref="H37:I37"/>
    <mergeCell ref="J37:M37"/>
    <mergeCell ref="P37:U37"/>
    <mergeCell ref="V37:W37"/>
    <mergeCell ref="X37:AA37"/>
    <mergeCell ref="V36:W36"/>
    <mergeCell ref="X36:AA36"/>
    <mergeCell ref="AC36:AC37"/>
    <mergeCell ref="AE36:AE37"/>
    <mergeCell ref="AK36:AK37"/>
    <mergeCell ref="AL36:AL37"/>
    <mergeCell ref="A40:A41"/>
    <mergeCell ref="B40:G40"/>
    <mergeCell ref="H40:I40"/>
    <mergeCell ref="J40:M40"/>
    <mergeCell ref="N40:O41"/>
    <mergeCell ref="P40:U40"/>
    <mergeCell ref="AM38:AM39"/>
    <mergeCell ref="AN38:AN39"/>
    <mergeCell ref="B39:G39"/>
    <mergeCell ref="H39:I39"/>
    <mergeCell ref="J39:M39"/>
    <mergeCell ref="P39:U39"/>
    <mergeCell ref="V39:W39"/>
    <mergeCell ref="X39:AA39"/>
    <mergeCell ref="V38:W38"/>
    <mergeCell ref="X38:AA38"/>
    <mergeCell ref="AC38:AC39"/>
    <mergeCell ref="AE38:AE39"/>
    <mergeCell ref="AK38:AK39"/>
    <mergeCell ref="AL38:AL39"/>
    <mergeCell ref="A38:A39"/>
    <mergeCell ref="B38:G38"/>
    <mergeCell ref="H38:I38"/>
    <mergeCell ref="J38:M38"/>
    <mergeCell ref="N42:O43"/>
    <mergeCell ref="P42:U42"/>
    <mergeCell ref="AM40:AM41"/>
    <mergeCell ref="AN40:AN41"/>
    <mergeCell ref="B41:G41"/>
    <mergeCell ref="H41:I41"/>
    <mergeCell ref="J41:M41"/>
    <mergeCell ref="P41:U41"/>
    <mergeCell ref="V41:W41"/>
    <mergeCell ref="X41:AA41"/>
    <mergeCell ref="V40:W40"/>
    <mergeCell ref="X40:AA40"/>
    <mergeCell ref="AC40:AC41"/>
    <mergeCell ref="AE40:AE41"/>
    <mergeCell ref="AK40:AK41"/>
    <mergeCell ref="AL40:AL41"/>
    <mergeCell ref="A44:A45"/>
    <mergeCell ref="B44:G44"/>
    <mergeCell ref="H44:I44"/>
    <mergeCell ref="J44:M44"/>
    <mergeCell ref="N44:O45"/>
    <mergeCell ref="P44:U44"/>
    <mergeCell ref="AM42:AM43"/>
    <mergeCell ref="AN42:AN43"/>
    <mergeCell ref="B43:G43"/>
    <mergeCell ref="H43:I43"/>
    <mergeCell ref="J43:M43"/>
    <mergeCell ref="P43:U43"/>
    <mergeCell ref="V43:W43"/>
    <mergeCell ref="X43:AA43"/>
    <mergeCell ref="V42:W42"/>
    <mergeCell ref="X42:AA42"/>
    <mergeCell ref="AC42:AC43"/>
    <mergeCell ref="AE42:AE43"/>
    <mergeCell ref="AK42:AK43"/>
    <mergeCell ref="AL42:AL43"/>
    <mergeCell ref="A42:A43"/>
    <mergeCell ref="B42:G42"/>
    <mergeCell ref="H42:I42"/>
    <mergeCell ref="J42:M42"/>
    <mergeCell ref="N46:O47"/>
    <mergeCell ref="P46:U46"/>
    <mergeCell ref="AM44:AM45"/>
    <mergeCell ref="AN44:AN45"/>
    <mergeCell ref="B45:G45"/>
    <mergeCell ref="H45:I45"/>
    <mergeCell ref="J45:M45"/>
    <mergeCell ref="P45:U45"/>
    <mergeCell ref="V45:W45"/>
    <mergeCell ref="X45:AA45"/>
    <mergeCell ref="V44:W44"/>
    <mergeCell ref="X44:AA44"/>
    <mergeCell ref="AC44:AC45"/>
    <mergeCell ref="AE44:AE45"/>
    <mergeCell ref="AK44:AK45"/>
    <mergeCell ref="AL44:AL45"/>
    <mergeCell ref="A48:A49"/>
    <mergeCell ref="B48:G48"/>
    <mergeCell ref="H48:I48"/>
    <mergeCell ref="J48:M48"/>
    <mergeCell ref="N48:O49"/>
    <mergeCell ref="P48:U48"/>
    <mergeCell ref="AM46:AM47"/>
    <mergeCell ref="AN46:AN47"/>
    <mergeCell ref="B47:G47"/>
    <mergeCell ref="H47:I47"/>
    <mergeCell ref="J47:M47"/>
    <mergeCell ref="P47:U47"/>
    <mergeCell ref="V47:W47"/>
    <mergeCell ref="X47:AA47"/>
    <mergeCell ref="V46:W46"/>
    <mergeCell ref="X46:AA46"/>
    <mergeCell ref="AC46:AC47"/>
    <mergeCell ref="AE46:AE47"/>
    <mergeCell ref="AK46:AK47"/>
    <mergeCell ref="AL46:AL47"/>
    <mergeCell ref="A46:A47"/>
    <mergeCell ref="B46:G46"/>
    <mergeCell ref="H46:I46"/>
    <mergeCell ref="J46:M46"/>
    <mergeCell ref="N50:O51"/>
    <mergeCell ref="P50:U50"/>
    <mergeCell ref="AM48:AM49"/>
    <mergeCell ref="AN48:AN49"/>
    <mergeCell ref="B49:G49"/>
    <mergeCell ref="H49:I49"/>
    <mergeCell ref="J49:M49"/>
    <mergeCell ref="P49:U49"/>
    <mergeCell ref="V49:W49"/>
    <mergeCell ref="X49:AA49"/>
    <mergeCell ref="V48:W48"/>
    <mergeCell ref="X48:AA48"/>
    <mergeCell ref="AC48:AC49"/>
    <mergeCell ref="AE48:AE49"/>
    <mergeCell ref="AK48:AK49"/>
    <mergeCell ref="AL48:AL49"/>
    <mergeCell ref="A52:A53"/>
    <mergeCell ref="B52:G52"/>
    <mergeCell ref="H52:I52"/>
    <mergeCell ref="J52:M52"/>
    <mergeCell ref="N52:O53"/>
    <mergeCell ref="P52:U52"/>
    <mergeCell ref="AM50:AM51"/>
    <mergeCell ref="AN50:AN51"/>
    <mergeCell ref="B51:G51"/>
    <mergeCell ref="H51:I51"/>
    <mergeCell ref="J51:M51"/>
    <mergeCell ref="P51:U51"/>
    <mergeCell ref="V51:W51"/>
    <mergeCell ref="X51:AA51"/>
    <mergeCell ref="V50:W50"/>
    <mergeCell ref="X50:AA50"/>
    <mergeCell ref="AC50:AC51"/>
    <mergeCell ref="AE50:AE51"/>
    <mergeCell ref="AK50:AK51"/>
    <mergeCell ref="AL50:AL51"/>
    <mergeCell ref="A50:A51"/>
    <mergeCell ref="B50:G50"/>
    <mergeCell ref="H50:I50"/>
    <mergeCell ref="J50:M50"/>
    <mergeCell ref="AM52:AM53"/>
    <mergeCell ref="AN52:AN53"/>
    <mergeCell ref="B53:G53"/>
    <mergeCell ref="H53:I53"/>
    <mergeCell ref="J53:M53"/>
    <mergeCell ref="P53:U53"/>
    <mergeCell ref="V53:W53"/>
    <mergeCell ref="X53:AA53"/>
    <mergeCell ref="V52:W52"/>
    <mergeCell ref="X52:AA52"/>
    <mergeCell ref="AC52:AC53"/>
    <mergeCell ref="AE52:AE53"/>
    <mergeCell ref="AK52:AK53"/>
    <mergeCell ref="AL52:AL53"/>
    <mergeCell ref="L57:N57"/>
    <mergeCell ref="O57:R57"/>
    <mergeCell ref="S57:V57"/>
    <mergeCell ref="W57:AA57"/>
    <mergeCell ref="L58:N58"/>
    <mergeCell ref="O58:R58"/>
    <mergeCell ref="S58:V58"/>
    <mergeCell ref="W58:AA58"/>
    <mergeCell ref="O55:R55"/>
    <mergeCell ref="S55:V55"/>
    <mergeCell ref="W55:AA55"/>
    <mergeCell ref="L56:N56"/>
    <mergeCell ref="O56:R56"/>
    <mergeCell ref="S56:V56"/>
    <mergeCell ref="W56:AA56"/>
  </mergeCells>
  <phoneticPr fontId="3"/>
  <conditionalFormatting sqref="N18:O53">
    <cfRule type="expression" dxfId="0" priority="1">
      <formula>$AC18&lt;&gt;0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0070C0"/>
    <pageSetUpPr fitToPage="1"/>
  </sheetPr>
  <dimension ref="A1:AH129"/>
  <sheetViews>
    <sheetView showGridLines="0" zoomScale="115" zoomScaleNormal="115" zoomScaleSheetLayoutView="85" workbookViewId="0">
      <selection activeCell="A3" sqref="A3:AG3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397" t="s">
        <v>146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93"/>
    </row>
    <row r="2" spans="1:34" ht="29.25" customHeight="1" thickBot="1"/>
    <row r="3" spans="1:34" ht="22.5" customHeight="1" thickTop="1" thickBot="1">
      <c r="A3" s="398" t="s">
        <v>194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400"/>
    </row>
    <row r="4" spans="1:34" ht="14.25" thickTop="1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</row>
    <row r="5" spans="1:34" ht="14.25">
      <c r="A5" s="97"/>
      <c r="B5" s="80" t="s">
        <v>195</v>
      </c>
      <c r="AG5" s="98"/>
    </row>
    <row r="6" spans="1:34" ht="6" customHeight="1">
      <c r="A6" s="97"/>
      <c r="AG6" s="98"/>
    </row>
    <row r="7" spans="1:34">
      <c r="A7" s="97"/>
      <c r="C7" s="81" t="s">
        <v>147</v>
      </c>
      <c r="D7" s="82" t="s">
        <v>196</v>
      </c>
      <c r="AG7" s="98"/>
    </row>
    <row r="8" spans="1:34">
      <c r="A8" s="97"/>
      <c r="C8" s="81"/>
      <c r="D8" s="82" t="s">
        <v>197</v>
      </c>
      <c r="AG8" s="98"/>
    </row>
    <row r="9" spans="1:34" ht="3.75" customHeight="1">
      <c r="A9" s="97"/>
      <c r="AG9" s="98"/>
    </row>
    <row r="10" spans="1:34">
      <c r="A10" s="97"/>
      <c r="C10" s="82" t="s">
        <v>148</v>
      </c>
      <c r="D10" s="82" t="s">
        <v>149</v>
      </c>
      <c r="AG10" s="98"/>
    </row>
    <row r="11" spans="1:34" ht="3.75" customHeight="1">
      <c r="A11" s="97"/>
      <c r="AG11" s="98"/>
    </row>
    <row r="12" spans="1:34">
      <c r="A12" s="97"/>
      <c r="C12" s="82" t="s">
        <v>150</v>
      </c>
      <c r="D12" s="82" t="s">
        <v>151</v>
      </c>
      <c r="AG12" s="98"/>
    </row>
    <row r="13" spans="1:34" ht="3.75" customHeight="1">
      <c r="A13" s="97"/>
      <c r="AG13" s="98"/>
    </row>
    <row r="14" spans="1:34">
      <c r="A14" s="97"/>
      <c r="C14" s="82" t="s">
        <v>152</v>
      </c>
      <c r="D14" s="82" t="s">
        <v>153</v>
      </c>
      <c r="AG14" s="98"/>
    </row>
    <row r="15" spans="1:34">
      <c r="A15" s="97"/>
      <c r="AG15" s="98"/>
    </row>
    <row r="16" spans="1:34" ht="14.25">
      <c r="A16" s="97"/>
      <c r="B16" s="80" t="s">
        <v>220</v>
      </c>
      <c r="AG16" s="98"/>
    </row>
    <row r="17" spans="1:33" ht="6" customHeight="1">
      <c r="A17" s="97"/>
      <c r="AG17" s="98"/>
    </row>
    <row r="18" spans="1:33">
      <c r="A18" s="97"/>
      <c r="C18" s="81" t="s">
        <v>147</v>
      </c>
      <c r="D18" s="82" t="s">
        <v>221</v>
      </c>
      <c r="AG18" s="98"/>
    </row>
    <row r="19" spans="1:33" ht="3.75" customHeight="1">
      <c r="A19" s="97"/>
      <c r="AG19" s="98"/>
    </row>
    <row r="20" spans="1:33">
      <c r="A20" s="97"/>
      <c r="C20" s="82" t="s">
        <v>148</v>
      </c>
      <c r="D20" s="82" t="s">
        <v>222</v>
      </c>
      <c r="AG20" s="98"/>
    </row>
    <row r="21" spans="1:33">
      <c r="A21" s="97"/>
      <c r="C21" s="82"/>
      <c r="D21" s="82" t="s">
        <v>223</v>
      </c>
      <c r="AG21" s="98"/>
    </row>
    <row r="22" spans="1:33" ht="3.75" customHeight="1">
      <c r="A22" s="97"/>
      <c r="AG22" s="98"/>
    </row>
    <row r="23" spans="1:33">
      <c r="A23" s="97"/>
      <c r="C23" s="82" t="s">
        <v>150</v>
      </c>
      <c r="D23" s="82" t="s">
        <v>224</v>
      </c>
      <c r="AG23" s="98"/>
    </row>
    <row r="24" spans="1:33">
      <c r="A24" s="97"/>
      <c r="C24" s="82"/>
      <c r="D24" s="82" t="s">
        <v>219</v>
      </c>
      <c r="AG24" s="98"/>
    </row>
    <row r="25" spans="1:33" ht="14.25" thickBot="1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1"/>
    </row>
    <row r="26" spans="1:33" ht="33.75" customHeight="1" thickTop="1" thickBot="1"/>
    <row r="27" spans="1:33" ht="21.75" customHeight="1" thickTop="1" thickBot="1">
      <c r="A27" s="401" t="s">
        <v>154</v>
      </c>
      <c r="B27" s="402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3"/>
    </row>
    <row r="28" spans="1:33" ht="14.25" thickTop="1"/>
    <row r="29" spans="1:33">
      <c r="A29" s="83">
        <v>1</v>
      </c>
      <c r="B29" s="84" t="s">
        <v>198</v>
      </c>
    </row>
    <row r="30" spans="1:33" ht="7.5" customHeight="1">
      <c r="F30" t="s">
        <v>178</v>
      </c>
    </row>
    <row r="31" spans="1:33" ht="18.75" customHeight="1">
      <c r="B31" s="379" t="s">
        <v>199</v>
      </c>
      <c r="C31" s="379"/>
      <c r="D31" s="379"/>
      <c r="E31" s="379"/>
      <c r="F31" s="404" t="s">
        <v>200</v>
      </c>
      <c r="G31" s="405"/>
      <c r="H31" s="405"/>
      <c r="I31" s="405"/>
      <c r="J31" s="406"/>
      <c r="K31" s="404" t="s">
        <v>201</v>
      </c>
      <c r="L31" s="405"/>
      <c r="M31" s="405"/>
      <c r="N31" s="405"/>
      <c r="O31" s="405"/>
      <c r="P31" s="407" t="s">
        <v>202</v>
      </c>
      <c r="Q31" s="379"/>
      <c r="R31" s="379"/>
      <c r="S31" s="379"/>
      <c r="T31" s="404" t="s">
        <v>203</v>
      </c>
      <c r="U31" s="405"/>
      <c r="V31" s="405"/>
      <c r="W31" s="405"/>
      <c r="X31" s="406"/>
      <c r="Y31" s="404" t="s">
        <v>204</v>
      </c>
      <c r="Z31" s="405"/>
      <c r="AA31" s="405"/>
      <c r="AB31" s="405"/>
      <c r="AC31" s="406"/>
    </row>
    <row r="32" spans="1:33" ht="24" customHeight="1"/>
    <row r="33" spans="1:29">
      <c r="A33" s="83">
        <v>2</v>
      </c>
      <c r="B33" s="84" t="s">
        <v>155</v>
      </c>
    </row>
    <row r="34" spans="1:29" ht="7.5" customHeight="1"/>
    <row r="35" spans="1:29" ht="18.75" customHeight="1">
      <c r="B35" s="379" t="s">
        <v>156</v>
      </c>
      <c r="C35" s="379"/>
      <c r="D35" s="379"/>
      <c r="E35" s="379"/>
      <c r="F35" s="374" t="s">
        <v>157</v>
      </c>
      <c r="G35" s="374"/>
      <c r="H35" s="374"/>
      <c r="I35" s="374"/>
      <c r="J35" s="374"/>
      <c r="K35" s="374"/>
      <c r="L35" s="374"/>
      <c r="M35" s="375" t="s">
        <v>158</v>
      </c>
      <c r="N35" s="376"/>
      <c r="O35" s="377"/>
      <c r="P35" s="378" t="s">
        <v>159</v>
      </c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</row>
    <row r="36" spans="1:29" ht="18.75" customHeight="1">
      <c r="B36" s="379" t="s">
        <v>160</v>
      </c>
      <c r="C36" s="379"/>
      <c r="D36" s="379"/>
      <c r="E36" s="379"/>
      <c r="F36" s="380" t="s">
        <v>161</v>
      </c>
      <c r="G36" s="380"/>
      <c r="H36" s="380"/>
      <c r="I36" s="380"/>
      <c r="J36" s="380"/>
      <c r="K36" s="380"/>
      <c r="L36" s="380"/>
      <c r="M36" s="381" t="s">
        <v>162</v>
      </c>
      <c r="N36" s="382"/>
      <c r="O36" s="383"/>
      <c r="P36" s="384" t="s">
        <v>163</v>
      </c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</row>
    <row r="37" spans="1:29" ht="18.75" customHeight="1" thickBot="1">
      <c r="B37" s="385" t="s">
        <v>164</v>
      </c>
      <c r="C37" s="385"/>
      <c r="D37" s="385"/>
      <c r="E37" s="385"/>
      <c r="F37" s="386" t="s">
        <v>165</v>
      </c>
      <c r="G37" s="386"/>
      <c r="H37" s="386"/>
      <c r="I37" s="386"/>
      <c r="J37" s="386"/>
      <c r="K37" s="386"/>
      <c r="L37" s="386"/>
      <c r="M37" s="387" t="s">
        <v>162</v>
      </c>
      <c r="N37" s="388"/>
      <c r="O37" s="389"/>
      <c r="P37" s="390" t="s">
        <v>166</v>
      </c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</row>
    <row r="38" spans="1:29" ht="18.75" customHeight="1" thickTop="1">
      <c r="B38" s="391" t="s">
        <v>20</v>
      </c>
      <c r="C38" s="391"/>
      <c r="D38" s="391"/>
      <c r="E38" s="85">
        <v>1</v>
      </c>
      <c r="F38" s="392" t="s">
        <v>167</v>
      </c>
      <c r="G38" s="392"/>
      <c r="H38" s="392"/>
      <c r="I38" s="392"/>
      <c r="J38" s="392"/>
      <c r="K38" s="392"/>
      <c r="L38" s="392"/>
      <c r="M38" s="393" t="s">
        <v>158</v>
      </c>
      <c r="N38" s="394"/>
      <c r="O38" s="395"/>
      <c r="P38" s="396" t="s">
        <v>205</v>
      </c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</row>
    <row r="39" spans="1:29" ht="18.75" customHeight="1">
      <c r="B39" s="379"/>
      <c r="C39" s="379"/>
      <c r="D39" s="379"/>
      <c r="E39" s="86">
        <v>2</v>
      </c>
      <c r="F39" s="380" t="s">
        <v>168</v>
      </c>
      <c r="G39" s="380"/>
      <c r="H39" s="380"/>
      <c r="I39" s="380"/>
      <c r="J39" s="380"/>
      <c r="K39" s="380"/>
      <c r="L39" s="380"/>
      <c r="M39" s="381" t="s">
        <v>162</v>
      </c>
      <c r="N39" s="382"/>
      <c r="O39" s="383"/>
      <c r="P39" s="384" t="s">
        <v>169</v>
      </c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</row>
    <row r="40" spans="1:29" ht="18.75" customHeight="1">
      <c r="B40" s="379"/>
      <c r="C40" s="379"/>
      <c r="D40" s="379"/>
      <c r="E40" s="86">
        <v>3</v>
      </c>
      <c r="F40" s="374" t="s">
        <v>170</v>
      </c>
      <c r="G40" s="374"/>
      <c r="H40" s="374"/>
      <c r="I40" s="374"/>
      <c r="J40" s="374"/>
      <c r="K40" s="374"/>
      <c r="L40" s="374"/>
      <c r="M40" s="375" t="s">
        <v>158</v>
      </c>
      <c r="N40" s="376"/>
      <c r="O40" s="377"/>
      <c r="P40" s="378" t="s">
        <v>169</v>
      </c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</row>
    <row r="41" spans="1:29" ht="18.75" customHeight="1">
      <c r="B41" s="379"/>
      <c r="C41" s="379"/>
      <c r="D41" s="379"/>
      <c r="E41" s="86">
        <v>4</v>
      </c>
      <c r="F41" s="374" t="s">
        <v>171</v>
      </c>
      <c r="G41" s="374"/>
      <c r="H41" s="374"/>
      <c r="I41" s="374"/>
      <c r="J41" s="374"/>
      <c r="K41" s="374"/>
      <c r="L41" s="374"/>
      <c r="M41" s="375" t="s">
        <v>158</v>
      </c>
      <c r="N41" s="376"/>
      <c r="O41" s="377"/>
      <c r="P41" s="378" t="s">
        <v>172</v>
      </c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</row>
    <row r="42" spans="1:29" ht="18.75" customHeight="1">
      <c r="B42" s="379"/>
      <c r="C42" s="379"/>
      <c r="D42" s="379"/>
      <c r="E42" s="86">
        <v>5</v>
      </c>
      <c r="F42" s="380" t="s">
        <v>173</v>
      </c>
      <c r="G42" s="380"/>
      <c r="H42" s="380"/>
      <c r="I42" s="380"/>
      <c r="J42" s="380"/>
      <c r="K42" s="380"/>
      <c r="L42" s="380"/>
      <c r="M42" s="381" t="s">
        <v>162</v>
      </c>
      <c r="N42" s="382"/>
      <c r="O42" s="383"/>
      <c r="P42" s="384" t="s">
        <v>174</v>
      </c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</row>
    <row r="43" spans="1:29" ht="18.75" customHeight="1">
      <c r="B43" s="379"/>
      <c r="C43" s="379"/>
      <c r="D43" s="379"/>
      <c r="E43" s="86">
        <v>6</v>
      </c>
      <c r="F43" s="380" t="s">
        <v>175</v>
      </c>
      <c r="G43" s="380"/>
      <c r="H43" s="380"/>
      <c r="I43" s="380"/>
      <c r="J43" s="380"/>
      <c r="K43" s="380"/>
      <c r="L43" s="380"/>
      <c r="M43" s="381" t="s">
        <v>162</v>
      </c>
      <c r="N43" s="382"/>
      <c r="O43" s="383"/>
      <c r="P43" s="384" t="s">
        <v>172</v>
      </c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  <c r="AC43" s="384"/>
    </row>
    <row r="44" spans="1:29" ht="18.75" customHeight="1">
      <c r="B44" s="379"/>
      <c r="C44" s="379"/>
      <c r="D44" s="379"/>
      <c r="E44" s="86">
        <v>7</v>
      </c>
      <c r="F44" s="374" t="s">
        <v>176</v>
      </c>
      <c r="G44" s="374"/>
      <c r="H44" s="374"/>
      <c r="I44" s="374"/>
      <c r="J44" s="374"/>
      <c r="K44" s="374"/>
      <c r="L44" s="374"/>
      <c r="M44" s="375" t="s">
        <v>158</v>
      </c>
      <c r="N44" s="376"/>
      <c r="O44" s="377"/>
      <c r="P44" s="378" t="s">
        <v>177</v>
      </c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</row>
    <row r="45" spans="1:29" ht="7.5" customHeight="1">
      <c r="F45" t="s">
        <v>178</v>
      </c>
    </row>
    <row r="46" spans="1:29" ht="18.75" customHeight="1">
      <c r="B46" s="379" t="s">
        <v>179</v>
      </c>
      <c r="C46" s="379"/>
      <c r="D46" s="379"/>
      <c r="E46" s="379"/>
      <c r="F46" s="380" t="s">
        <v>180</v>
      </c>
      <c r="G46" s="380"/>
      <c r="H46" s="380"/>
      <c r="I46" s="380"/>
      <c r="J46" s="380"/>
      <c r="K46" s="380"/>
      <c r="L46" s="380"/>
      <c r="M46" s="381" t="s">
        <v>162</v>
      </c>
      <c r="N46" s="382"/>
      <c r="O46" s="383"/>
      <c r="P46" s="384" t="s">
        <v>181</v>
      </c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</row>
    <row r="47" spans="1:29" ht="24" customHeight="1">
      <c r="F47" t="s">
        <v>178</v>
      </c>
    </row>
    <row r="48" spans="1:29">
      <c r="A48" s="83">
        <v>3</v>
      </c>
      <c r="B48" s="84" t="s">
        <v>182</v>
      </c>
      <c r="I48" s="105" t="s">
        <v>212</v>
      </c>
    </row>
    <row r="49" spans="2:3" ht="6" customHeight="1"/>
    <row r="50" spans="2:3">
      <c r="B50" s="87" t="s">
        <v>183</v>
      </c>
      <c r="C50" s="88" t="s">
        <v>184</v>
      </c>
    </row>
    <row r="51" spans="2:3" ht="6" customHeight="1"/>
    <row r="52" spans="2:3">
      <c r="B52" s="102" t="s">
        <v>206</v>
      </c>
      <c r="C52" s="103" t="s">
        <v>207</v>
      </c>
    </row>
    <row r="53" spans="2:3">
      <c r="C53" s="103" t="s">
        <v>218</v>
      </c>
    </row>
    <row r="54" spans="2:3">
      <c r="C54" s="103" t="s">
        <v>216</v>
      </c>
    </row>
    <row r="55" spans="2:3">
      <c r="C55" s="103" t="s">
        <v>217</v>
      </c>
    </row>
    <row r="56" spans="2:3" ht="6" customHeight="1"/>
    <row r="57" spans="2:3">
      <c r="B57" s="89" t="s">
        <v>208</v>
      </c>
      <c r="C57" s="90" t="s">
        <v>185</v>
      </c>
    </row>
    <row r="58" spans="2:3" ht="6" customHeight="1"/>
    <row r="59" spans="2:3">
      <c r="B59" s="91" t="s">
        <v>209</v>
      </c>
      <c r="C59" s="92" t="s">
        <v>186</v>
      </c>
    </row>
    <row r="60" spans="2:3">
      <c r="C60" s="92" t="s">
        <v>187</v>
      </c>
    </row>
    <row r="61" spans="2:3">
      <c r="C61" s="92" t="s">
        <v>188</v>
      </c>
    </row>
    <row r="62" spans="2:3">
      <c r="C62" s="92" t="s">
        <v>210</v>
      </c>
    </row>
    <row r="63" spans="2:3">
      <c r="C63" s="92" t="s">
        <v>211</v>
      </c>
    </row>
    <row r="64" spans="2:3"/>
    <row r="65" spans="1:33" ht="16.5" customHeight="1">
      <c r="A65" s="372" t="s">
        <v>213</v>
      </c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373" t="s">
        <v>214</v>
      </c>
      <c r="B98" s="373"/>
      <c r="C98" s="373"/>
      <c r="D98" s="373"/>
      <c r="E98" s="373"/>
      <c r="F98" s="373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73"/>
      <c r="AE98" s="373"/>
      <c r="AF98" s="373"/>
      <c r="AG98" s="373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6YTcRRIvRgBODXypSe4Bmt2LZwQGApR5eQDyTDAu3ds5Hh1Lr9/XEgPnmPHPwyHqVzFQXOggeYhtlqOHI3kzdA==" saltValue="xMq/WjG5y7znwiUanYmN1Q==" spinCount="100000" sheet="1" objects="1" scenarios="1" selectLockedCells="1" selectUnlockedCells="1"/>
  <mergeCells count="49"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  <mergeCell ref="B35:E35"/>
    <mergeCell ref="F35:L35"/>
    <mergeCell ref="M35:O35"/>
    <mergeCell ref="P35:AC35"/>
    <mergeCell ref="B36:E36"/>
    <mergeCell ref="F36:L36"/>
    <mergeCell ref="M36:O36"/>
    <mergeCell ref="P36:AC36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P41:AC41"/>
    <mergeCell ref="F42:L42"/>
    <mergeCell ref="M42:O42"/>
    <mergeCell ref="P42:AC42"/>
    <mergeCell ref="F43:L43"/>
    <mergeCell ref="M43:O43"/>
    <mergeCell ref="P43:AC43"/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【入力シート】参加申込書</vt:lpstr>
      <vt:lpstr>参加申込書</vt:lpstr>
      <vt:lpstr>【入力シート】変更届</vt:lpstr>
      <vt:lpstr>変更届</vt:lpstr>
      <vt:lpstr>合同チーム参加申込書作成方法</vt:lpstr>
      <vt:lpstr>【入力シート】参加申込書!Print_Area</vt:lpstr>
      <vt:lpstr>【入力シート】変更届!Print_Area</vt:lpstr>
      <vt:lpstr>合同チーム参加申込書作成方法!Print_Area</vt:lpstr>
      <vt:lpstr>参加申込書!Print_Area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Hidefumi FURUKAWA</cp:lastModifiedBy>
  <cp:lastPrinted>2025-03-21T08:22:58Z</cp:lastPrinted>
  <dcterms:created xsi:type="dcterms:W3CDTF">2023-12-18T05:08:22Z</dcterms:created>
  <dcterms:modified xsi:type="dcterms:W3CDTF">2025-04-14T05:45:39Z</dcterms:modified>
</cp:coreProperties>
</file>